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hartsheets/sheet1.xml" ContentType="application/vnd.openxmlformats-officedocument.spreadsheetml.chartsheet+xml"/>
  <Override PartName="/xl/worksheets/sheet19.xml" ContentType="application/vnd.openxmlformats-officedocument.spreadsheetml.worksheet+xml"/>
  <Override PartName="/xl/chartsheets/sheet2.xml" ContentType="application/vnd.openxmlformats-officedocument.spreadsheetml.chartsheet+xml"/>
  <Override PartName="/xl/worksheets/sheet20.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harald/Documents/Zahnmedizin/Promotion Zahnmedizin/Final/"/>
    </mc:Choice>
  </mc:AlternateContent>
  <xr:revisionPtr revIDLastSave="0" documentId="13_ncr:1_{B855D25F-88DF-FF44-BE41-EFE33E02F8E5}" xr6:coauthVersionLast="47" xr6:coauthVersionMax="47" xr10:uidLastSave="{00000000-0000-0000-0000-000000000000}"/>
  <bookViews>
    <workbookView xWindow="3460" yWindow="760" windowWidth="26780" windowHeight="17800" firstSheet="4" activeTab="10" xr2:uid="{00000000-000D-0000-FFFF-FFFF00000000}"/>
  </bookViews>
  <sheets>
    <sheet name="Appendix 1 - PRIO-harms" sheetId="38" r:id="rId1"/>
    <sheet name="Appendix 2 - Search strategy" sheetId="31" r:id="rId2"/>
    <sheet name="Appendix 3 - Excluded reports" sheetId="27" r:id="rId3"/>
    <sheet name="Appendix 4 - Systematic Reviews" sheetId="6" r:id="rId4"/>
    <sheet name="Appendix 5 - Primary Studies" sheetId="7" r:id="rId5"/>
    <sheet name="Appendix 6 - Products" sheetId="37" r:id="rId6"/>
    <sheet name="Appendix 7 - GRADE" sheetId="40" r:id="rId7"/>
    <sheet name="Table 1 - PICOS" sheetId="33" r:id="rId8"/>
    <sheet name="Overlap" sheetId="26" state="hidden" r:id="rId9"/>
    <sheet name="Table 2 - SRs short" sheetId="32" r:id="rId10"/>
    <sheet name="Table 3 - Complications" sheetId="13" r:id="rId11"/>
    <sheet name="Table 4 - AMSTAR 2" sheetId="21" r:id="rId12"/>
    <sheet name="Table 5 - Products short" sheetId="39" r:id="rId13"/>
    <sheet name="Table 6 - GRADE" sheetId="42" r:id="rId14"/>
    <sheet name="Fig.2a&amp;b Materials&amp;study design" sheetId="48" r:id="rId15"/>
    <sheet name="Fig.3a GROOVE - TS" sheetId="46" r:id="rId16"/>
    <sheet name="Fig.3b GROOVE - IS" sheetId="47" r:id="rId17"/>
    <sheet name="Materials" sheetId="18" r:id="rId18"/>
    <sheet name="Publications per year D" sheetId="25" r:id="rId19"/>
    <sheet name="Publications per year" sheetId="9" state="hidden" r:id="rId20"/>
    <sheet name="Mean follow up D" sheetId="28" r:id="rId21"/>
    <sheet name="Mean follow up" sheetId="11" state="hidden" r:id="rId22"/>
    <sheet name="Disclosure of conflicts D" sheetId="30" r:id="rId23"/>
    <sheet name="Sources of funding D" sheetId="29" r:id="rId24"/>
    <sheet name="Abbrevations" sheetId="43" r:id="rId25"/>
    <sheet name="Conflicts Funding" sheetId="14" state="hidden" r:id="rId26"/>
    <sheet name="Dropdown" sheetId="4" state="hidden" r:id="rId27"/>
  </sheets>
  <definedNames>
    <definedName name="_xlnm.Print_Area" localSheetId="11">'Table 4 - AMSTAR 2'!$A$1:$U$31</definedName>
    <definedName name="_xlnm.Print_Titles" localSheetId="5">'Appendix 6 - Products'!$A:$A,'Appendix 6 - Products'!$1:$1</definedName>
    <definedName name="_xlnm.Print_Titles" localSheetId="12">'Table 5 - Products short'!$A:$A,'Table 5 - Products short'!$1:$1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3" l="1"/>
  <c r="AC14" i="13"/>
  <c r="AC23" i="13"/>
  <c r="AC26" i="13" s="1"/>
  <c r="AR68" i="7" l="1"/>
  <c r="AS68" i="7"/>
  <c r="AT68" i="7"/>
  <c r="AU68" i="7"/>
  <c r="AV68" i="7"/>
  <c r="AW68" i="7"/>
  <c r="AX68" i="7"/>
  <c r="AY68" i="7"/>
  <c r="AZ68" i="7"/>
  <c r="BA68" i="7"/>
  <c r="BB68" i="7"/>
  <c r="BC68" i="7"/>
  <c r="BD68" i="7"/>
  <c r="BE68" i="7"/>
  <c r="BF68" i="7"/>
  <c r="BG68" i="7"/>
  <c r="AF68" i="7"/>
  <c r="AG68" i="7"/>
  <c r="AH68" i="7"/>
  <c r="AI68" i="7"/>
  <c r="AJ68" i="7"/>
  <c r="AK68" i="7"/>
  <c r="AL68" i="7"/>
  <c r="AM68" i="7"/>
  <c r="AN68" i="7"/>
  <c r="AO68" i="7"/>
  <c r="AP68" i="7"/>
  <c r="AQ68" i="7"/>
  <c r="U30" i="21" l="1"/>
  <c r="S30" i="21"/>
  <c r="U29" i="21"/>
  <c r="S29" i="21"/>
  <c r="U28" i="21"/>
  <c r="S28" i="21"/>
  <c r="U27" i="21"/>
  <c r="S27" i="21"/>
  <c r="U26" i="21"/>
  <c r="S26" i="21"/>
  <c r="U25" i="21"/>
  <c r="S25" i="21"/>
  <c r="U24" i="21"/>
  <c r="S24" i="21"/>
  <c r="U23" i="21"/>
  <c r="S23" i="21"/>
  <c r="U22" i="21"/>
  <c r="S22" i="21"/>
  <c r="U21" i="21"/>
  <c r="S21" i="21"/>
  <c r="U20" i="21"/>
  <c r="S20" i="21"/>
  <c r="U19" i="21"/>
  <c r="S19" i="21"/>
  <c r="U18" i="21"/>
  <c r="S18" i="21"/>
  <c r="U17" i="21"/>
  <c r="S17" i="21"/>
  <c r="U16" i="21"/>
  <c r="S16" i="21"/>
  <c r="U15" i="21"/>
  <c r="S15" i="21"/>
  <c r="U14" i="21"/>
  <c r="S14" i="21"/>
  <c r="U13" i="21"/>
  <c r="S13" i="21"/>
  <c r="U12" i="21"/>
  <c r="S12" i="21"/>
  <c r="U11" i="21"/>
  <c r="S11" i="21"/>
  <c r="U10" i="21"/>
  <c r="S10" i="21"/>
  <c r="U9" i="21"/>
  <c r="S9" i="21"/>
  <c r="U8" i="21"/>
  <c r="S8" i="21"/>
  <c r="U7" i="21"/>
  <c r="S7" i="21"/>
  <c r="U6" i="21"/>
  <c r="S6" i="21"/>
  <c r="U5" i="21"/>
  <c r="S5" i="21"/>
  <c r="U4" i="21"/>
  <c r="S4" i="21"/>
  <c r="U3" i="21"/>
  <c r="S3" i="21"/>
  <c r="AD23" i="13"/>
  <c r="AD14" i="13"/>
  <c r="AD4" i="13"/>
  <c r="B8" i="14"/>
  <c r="C3" i="14"/>
  <c r="C20" i="18"/>
  <c r="BH19" i="7"/>
  <c r="BH20" i="7"/>
  <c r="BH21" i="7"/>
  <c r="BH22" i="7"/>
  <c r="BH23" i="7"/>
  <c r="BH24" i="7"/>
  <c r="BH25" i="7"/>
  <c r="BH26" i="7"/>
  <c r="BH27" i="7"/>
  <c r="BH28" i="7"/>
  <c r="BH29" i="7"/>
  <c r="BH30" i="7"/>
  <c r="BH31" i="7"/>
  <c r="BH32" i="7"/>
  <c r="BH33" i="7"/>
  <c r="BH34" i="7"/>
  <c r="BH35" i="7"/>
  <c r="BH36" i="7"/>
  <c r="BH37" i="7"/>
  <c r="BH38" i="7"/>
  <c r="BH39" i="7"/>
  <c r="BH40" i="7"/>
  <c r="BH41" i="7"/>
  <c r="BH42" i="7"/>
  <c r="BH43" i="7"/>
  <c r="BH44" i="7"/>
  <c r="BH45" i="7"/>
  <c r="BH46" i="7"/>
  <c r="BH47" i="7"/>
  <c r="BH48" i="7"/>
  <c r="BH49" i="7"/>
  <c r="BH50" i="7"/>
  <c r="BH51" i="7"/>
  <c r="BH52" i="7"/>
  <c r="BH53" i="7"/>
  <c r="BH54" i="7"/>
  <c r="BH55" i="7"/>
  <c r="BH56" i="7"/>
  <c r="BH57" i="7"/>
  <c r="BH58" i="7"/>
  <c r="BH59" i="7"/>
  <c r="BH60" i="7"/>
  <c r="BH61" i="7"/>
  <c r="BH62" i="7"/>
  <c r="BH63" i="7"/>
  <c r="BH64" i="7"/>
  <c r="BH65" i="7"/>
  <c r="BH66" i="7"/>
  <c r="BH67" i="7"/>
  <c r="BH14" i="7"/>
  <c r="S31" i="21" l="1"/>
  <c r="U31" i="21"/>
  <c r="AD26" i="13"/>
  <c r="AJ16" i="13"/>
  <c r="AA16" i="13"/>
  <c r="AJ15" i="13"/>
  <c r="AA15" i="13"/>
  <c r="AJ24" i="13"/>
  <c r="AJ17" i="13"/>
  <c r="AJ18" i="13"/>
  <c r="AJ19" i="13"/>
  <c r="AJ20" i="13"/>
  <c r="AJ21" i="13"/>
  <c r="AJ22" i="13"/>
  <c r="AJ6" i="13"/>
  <c r="AJ7" i="13"/>
  <c r="AJ8" i="13"/>
  <c r="AJ9" i="13"/>
  <c r="AJ10" i="13"/>
  <c r="AJ11" i="13"/>
  <c r="AJ12" i="13"/>
  <c r="AJ13" i="13"/>
  <c r="AJ5" i="13"/>
  <c r="AA24" i="13"/>
  <c r="AA17" i="13"/>
  <c r="AA18" i="13"/>
  <c r="AA19" i="13"/>
  <c r="AA20" i="13"/>
  <c r="AL20" i="13" s="1"/>
  <c r="AA21" i="13"/>
  <c r="AA22" i="13"/>
  <c r="AL22" i="13" s="1"/>
  <c r="AA6" i="13"/>
  <c r="AA7" i="13"/>
  <c r="AA8" i="13"/>
  <c r="AA9" i="13"/>
  <c r="AA10" i="13"/>
  <c r="AA11" i="13"/>
  <c r="AA12" i="13"/>
  <c r="AA13" i="13"/>
  <c r="AA5" i="13"/>
  <c r="AF23" i="13"/>
  <c r="AE23" i="13"/>
  <c r="AF14" i="13"/>
  <c r="AE14" i="13"/>
  <c r="AF4" i="13"/>
  <c r="AE4" i="13"/>
  <c r="AH23" i="13"/>
  <c r="AG23" i="13"/>
  <c r="AH14" i="13"/>
  <c r="AG14" i="13"/>
  <c r="AH4" i="13"/>
  <c r="AG4" i="13"/>
  <c r="AJ23" i="13" l="1"/>
  <c r="AL18" i="13"/>
  <c r="AL17" i="13"/>
  <c r="AL24" i="13"/>
  <c r="AL15" i="13"/>
  <c r="AL21" i="13"/>
  <c r="AL16" i="13"/>
  <c r="AL19" i="13"/>
  <c r="AJ14" i="13"/>
  <c r="AF26" i="13"/>
  <c r="AJ4" i="13"/>
  <c r="AE26" i="13"/>
  <c r="AG26" i="13"/>
  <c r="AH26" i="13"/>
  <c r="F15" i="11"/>
  <c r="AL6" i="13" l="1"/>
  <c r="AL5" i="13"/>
  <c r="D14" i="13"/>
  <c r="E14" i="13"/>
  <c r="F14" i="13"/>
  <c r="G14" i="13"/>
  <c r="H14" i="13"/>
  <c r="I14" i="13"/>
  <c r="J14" i="13"/>
  <c r="K14" i="13"/>
  <c r="L14" i="13"/>
  <c r="M14" i="13"/>
  <c r="N14" i="13"/>
  <c r="O14" i="13"/>
  <c r="P14" i="13"/>
  <c r="Q14" i="13"/>
  <c r="R14" i="13"/>
  <c r="S14" i="13"/>
  <c r="T14" i="13"/>
  <c r="U14" i="13"/>
  <c r="V14" i="13"/>
  <c r="W14" i="13"/>
  <c r="X14" i="13"/>
  <c r="Y14" i="13"/>
  <c r="C14" i="13"/>
  <c r="D4" i="13"/>
  <c r="E4" i="13"/>
  <c r="F4" i="13"/>
  <c r="G4" i="13"/>
  <c r="H4" i="13"/>
  <c r="I4" i="13"/>
  <c r="J4" i="13"/>
  <c r="K4" i="13"/>
  <c r="L4" i="13"/>
  <c r="M4" i="13"/>
  <c r="N4" i="13"/>
  <c r="O4" i="13"/>
  <c r="P4" i="13"/>
  <c r="Q4" i="13"/>
  <c r="R4" i="13"/>
  <c r="S4" i="13"/>
  <c r="T4" i="13"/>
  <c r="U4" i="13"/>
  <c r="V4" i="13"/>
  <c r="W4" i="13"/>
  <c r="X4" i="13"/>
  <c r="Y4" i="13"/>
  <c r="C4" i="13"/>
  <c r="AL13" i="13"/>
  <c r="D23" i="13"/>
  <c r="E23" i="13"/>
  <c r="F23" i="13"/>
  <c r="G23" i="13"/>
  <c r="H23" i="13"/>
  <c r="I23" i="13"/>
  <c r="J23" i="13"/>
  <c r="K23" i="13"/>
  <c r="L23" i="13"/>
  <c r="M23" i="13"/>
  <c r="N23" i="13"/>
  <c r="O23" i="13"/>
  <c r="P23" i="13"/>
  <c r="Q23" i="13"/>
  <c r="R23" i="13"/>
  <c r="S23" i="13"/>
  <c r="T23" i="13"/>
  <c r="U23" i="13"/>
  <c r="V23" i="13"/>
  <c r="W23" i="13"/>
  <c r="X23" i="13"/>
  <c r="Y23" i="13"/>
  <c r="C23" i="13"/>
  <c r="AL9" i="13"/>
  <c r="C16" i="14"/>
  <c r="C7" i="14"/>
  <c r="C15" i="14"/>
  <c r="C14" i="14"/>
  <c r="C2" i="14"/>
  <c r="C5" i="14"/>
  <c r="C6" i="14"/>
  <c r="C4" i="14"/>
  <c r="C8" i="14"/>
  <c r="G19" i="18"/>
  <c r="E23" i="18"/>
  <c r="I23" i="18" s="1"/>
  <c r="E22" i="18"/>
  <c r="I22" i="18" s="1"/>
  <c r="E21" i="18"/>
  <c r="E19" i="18"/>
  <c r="I24" i="18"/>
  <c r="E8" i="18"/>
  <c r="H8" i="18"/>
  <c r="I8" i="18"/>
  <c r="E9" i="18"/>
  <c r="G9" i="18"/>
  <c r="H9" i="18"/>
  <c r="F25" i="18"/>
  <c r="D25" i="18"/>
  <c r="B25" i="18"/>
  <c r="H24" i="18"/>
  <c r="H23" i="18"/>
  <c r="G23" i="18"/>
  <c r="H22" i="18"/>
  <c r="H21" i="18"/>
  <c r="H20" i="18"/>
  <c r="H19" i="18"/>
  <c r="F11" i="18"/>
  <c r="D11" i="18"/>
  <c r="B11" i="18"/>
  <c r="I10" i="18"/>
  <c r="H10" i="18"/>
  <c r="H7" i="18"/>
  <c r="E7" i="18"/>
  <c r="H6" i="18"/>
  <c r="C6" i="18"/>
  <c r="H5" i="18"/>
  <c r="G5" i="18"/>
  <c r="E5" i="18"/>
  <c r="C17" i="14" l="1"/>
  <c r="B18" i="14"/>
  <c r="C18" i="14" s="1"/>
  <c r="AA23" i="13"/>
  <c r="AL23" i="13" s="1"/>
  <c r="AA4" i="13"/>
  <c r="AL4" i="13" s="1"/>
  <c r="AA14" i="13"/>
  <c r="AL14" i="13" s="1"/>
  <c r="K26" i="13"/>
  <c r="J26" i="13"/>
  <c r="P26" i="13"/>
  <c r="F26" i="13"/>
  <c r="M26" i="13"/>
  <c r="L26" i="13"/>
  <c r="I26" i="13"/>
  <c r="N26" i="13"/>
  <c r="E26" i="13"/>
  <c r="O26" i="13"/>
  <c r="H26" i="13"/>
  <c r="C26" i="13"/>
  <c r="G26" i="13"/>
  <c r="I6" i="18"/>
  <c r="G25" i="18"/>
  <c r="I19" i="18"/>
  <c r="I21" i="18"/>
  <c r="I9" i="18"/>
  <c r="G11" i="18"/>
  <c r="I7" i="18"/>
  <c r="H25" i="18"/>
  <c r="C11" i="18"/>
  <c r="E11" i="18"/>
  <c r="I20" i="18"/>
  <c r="E25" i="18"/>
  <c r="H11" i="18"/>
  <c r="C25" i="18"/>
  <c r="I5" i="18"/>
  <c r="BH11" i="7"/>
  <c r="BH12" i="7"/>
  <c r="BH13" i="7"/>
  <c r="BH15" i="7"/>
  <c r="BH16" i="7"/>
  <c r="BH17" i="7"/>
  <c r="BH18" i="7"/>
  <c r="BH9" i="7"/>
  <c r="BH10" i="7"/>
  <c r="BH5" i="7"/>
  <c r="BH6" i="7"/>
  <c r="BH7" i="7"/>
  <c r="BH8" i="7"/>
  <c r="BH3" i="7"/>
  <c r="BH4" i="7"/>
  <c r="AL11" i="13"/>
  <c r="AL10" i="13"/>
  <c r="AL8" i="13"/>
  <c r="AL7" i="13"/>
  <c r="BH68" i="7" l="1"/>
  <c r="I11" i="18"/>
  <c r="R26" i="13"/>
  <c r="X26" i="13"/>
  <c r="T26" i="13"/>
  <c r="S26" i="13"/>
  <c r="W26" i="13"/>
  <c r="I25" i="18"/>
  <c r="Q26" i="13"/>
  <c r="V26" i="13"/>
  <c r="U26" i="13"/>
  <c r="D26" i="13"/>
  <c r="AL12" i="13"/>
  <c r="Y26" i="13"/>
  <c r="AA26" i="13" l="1"/>
  <c r="AJ26" i="13" l="1"/>
  <c r="AL26" i="13"/>
</calcChain>
</file>

<file path=xl/sharedStrings.xml><?xml version="1.0" encoding="utf-8"?>
<sst xmlns="http://schemas.openxmlformats.org/spreadsheetml/2006/main" count="5743" uniqueCount="2177">
  <si>
    <t>Complications and survival rates of inlays and onlays vs complete coverage restorations: A systematic review and analysis of studies</t>
  </si>
  <si>
    <t>Titel</t>
  </si>
  <si>
    <t>Prosthetic protocols in implant-based oral rehabilitations: A systematic review on the clinical outcome of monolithic all-ceramic single- and multi-unit prostheses</t>
  </si>
  <si>
    <t>The clinical performance of all-ceramic implant-supported single crowns: A systematic review and meta-analysis</t>
  </si>
  <si>
    <t>Effect of cement type on the clinical performance and complications of zirconia and lithium disilicate tooth-supported crowns: A systematic review. Report of the Committee on Research in Fixed Prosthodontics of the American Academy of Fixed Prosthodontics</t>
  </si>
  <si>
    <t>CAD/CAM or conventional ceramic materials restorations longevity: a systematic review and meta-analysis</t>
  </si>
  <si>
    <t>Clinical outcomes of lithium disilicate glass-ceramic crowns fabricated with CAD/CAM technology: A systematic review</t>
  </si>
  <si>
    <t>Success and Survival of Various Types of All-Ceramic Single Crowns: A Critical Review and Analysis of Studies with a Mean Follow-Up of 5 Years or Longer. [Review]</t>
  </si>
  <si>
    <t>Jahr</t>
  </si>
  <si>
    <t>Study Author</t>
  </si>
  <si>
    <t>Year</t>
  </si>
  <si>
    <t>Study Design</t>
  </si>
  <si>
    <t>Type of Restoration</t>
  </si>
  <si>
    <t>Material</t>
  </si>
  <si>
    <t>Follow-up (years)</t>
  </si>
  <si>
    <t>P</t>
  </si>
  <si>
    <t>Study Details</t>
  </si>
  <si>
    <t>Location</t>
  </si>
  <si>
    <t>University</t>
  </si>
  <si>
    <t>No. of Restor. Baseline</t>
  </si>
  <si>
    <t>No. of Restor. Follow-up</t>
  </si>
  <si>
    <t>Remarks</t>
  </si>
  <si>
    <t>Setting</t>
  </si>
  <si>
    <t>Vitality</t>
  </si>
  <si>
    <t>X</t>
  </si>
  <si>
    <t>Evaluation Criteria</t>
  </si>
  <si>
    <t>USPHS</t>
  </si>
  <si>
    <t>Mean Age (years)</t>
  </si>
  <si>
    <t>R</t>
  </si>
  <si>
    <t>M</t>
  </si>
  <si>
    <t>V/NV</t>
  </si>
  <si>
    <t>NV</t>
  </si>
  <si>
    <t>Objective</t>
  </si>
  <si>
    <t>Type of restoration</t>
  </si>
  <si>
    <t>Region</t>
  </si>
  <si>
    <t>Reporting items</t>
  </si>
  <si>
    <t>Materials 
(Number of studies)</t>
  </si>
  <si>
    <t>Technical Complications</t>
  </si>
  <si>
    <t>Biological Complications</t>
  </si>
  <si>
    <t>Aesthetic Complications</t>
  </si>
  <si>
    <t>Conclusion</t>
  </si>
  <si>
    <t>14 (1)</t>
  </si>
  <si>
    <t>Bias</t>
  </si>
  <si>
    <t>Gehrt</t>
  </si>
  <si>
    <t>6.6 (2.8-9.1)</t>
  </si>
  <si>
    <t>No. of Patients Baseline</t>
  </si>
  <si>
    <t>No. of Patients Follow-up</t>
  </si>
  <si>
    <t>Luting agent</t>
  </si>
  <si>
    <t>Failures</t>
  </si>
  <si>
    <t>(Estimated) Survival (%)</t>
  </si>
  <si>
    <t>(Estimated) Success (%)</t>
  </si>
  <si>
    <t>RCT</t>
  </si>
  <si>
    <t>Marginal fit, color, technical and biological complications</t>
  </si>
  <si>
    <t>Fasbinder</t>
  </si>
  <si>
    <t>A</t>
  </si>
  <si>
    <t>Variolink II (72), Vivaglass (32)</t>
  </si>
  <si>
    <t>Outcome</t>
  </si>
  <si>
    <t>Variolink II</t>
  </si>
  <si>
    <t>Rauch</t>
  </si>
  <si>
    <t>Multilink Sprint</t>
  </si>
  <si>
    <t xml:space="preserve">marginal adaptation, color match, secondary caries and visible fractures in the restorations </t>
  </si>
  <si>
    <t>NOS</t>
  </si>
  <si>
    <t>PP</t>
  </si>
  <si>
    <t>Behavior of ceramic restorations after a minimum of 5 years of follow up</t>
  </si>
  <si>
    <t>Toksavul and Toman</t>
  </si>
  <si>
    <t>Marquardt and Strub</t>
  </si>
  <si>
    <t>Complications</t>
  </si>
  <si>
    <t xml:space="preserve">survival rate of anterior and posterior monolithic and bilayered LDGC crowns manufactured with CAD/CAM systems as well as to identify the types of clinical complications reported in clinical trials. </t>
  </si>
  <si>
    <t>SC</t>
  </si>
  <si>
    <t>2010-2019</t>
  </si>
  <si>
    <t>RCT (1)
prospective (4)
retrospective (1)</t>
  </si>
  <si>
    <t>Method of fabrication</t>
  </si>
  <si>
    <t>Monolithic/layered</t>
  </si>
  <si>
    <t>Monolithic</t>
  </si>
  <si>
    <t>Chairside</t>
  </si>
  <si>
    <t>NR</t>
  </si>
  <si>
    <t>Cortellini and Canale</t>
  </si>
  <si>
    <t>Laboratory</t>
  </si>
  <si>
    <t>Seydler and Schmitter</t>
  </si>
  <si>
    <t>Parallel arm</t>
  </si>
  <si>
    <t>M (42) / PM (20)</t>
  </si>
  <si>
    <t>Multilink Automix</t>
  </si>
  <si>
    <t>96.7</t>
  </si>
  <si>
    <t>Akin</t>
  </si>
  <si>
    <t>Reference</t>
  </si>
  <si>
    <t xml:space="preserve">Cortellini D, Canale A. Bonding lithium disilicate ceramic to feather- edge tooth preparations: A minimally invasive treatment concept. J Adhes Dent. 2012;14(1):7–10. </t>
  </si>
  <si>
    <t>Layered</t>
  </si>
  <si>
    <t>NR (18-64)</t>
  </si>
  <si>
    <t>University (20) / PP (14)</t>
  </si>
  <si>
    <t>Aziz</t>
  </si>
  <si>
    <t>M (18) / PM (22)</t>
  </si>
  <si>
    <t>RelyX Unicem</t>
  </si>
  <si>
    <t>Modified CDA</t>
  </si>
  <si>
    <t>Cochrane / NOS</t>
  </si>
  <si>
    <t>Modified USPHS</t>
  </si>
  <si>
    <t>1</t>
  </si>
  <si>
    <t>Review protocol</t>
  </si>
  <si>
    <t>Components of PICO</t>
  </si>
  <si>
    <t>Comprehensive literature strategy</t>
  </si>
  <si>
    <t>Study selection in duplicate</t>
  </si>
  <si>
    <t>Data extraction in duplicate</t>
  </si>
  <si>
    <t>Satisfactory technique for assessing ROB</t>
  </si>
  <si>
    <t>Publication bias assessed and discussed</t>
  </si>
  <si>
    <t>Yes</t>
  </si>
  <si>
    <t>No</t>
  </si>
  <si>
    <t>Partial Yes</t>
  </si>
  <si>
    <t>No meta-analysis</t>
  </si>
  <si>
    <t>%</t>
  </si>
  <si>
    <t>Score</t>
  </si>
  <si>
    <t>Score critical</t>
  </si>
  <si>
    <t>To assess the survival, failure, and complication rates of veneered and monolithic all-ceramic implant-supported single crowns (SCs).</t>
  </si>
  <si>
    <t>RCT (4)
prospective (9)</t>
  </si>
  <si>
    <t>2007 - 2020</t>
  </si>
  <si>
    <t>IS SC</t>
  </si>
  <si>
    <t>A/P</t>
  </si>
  <si>
    <t>failure rates, survival, complications</t>
  </si>
  <si>
    <t xml:space="preserve">IPS e.max press
IPS e.max CAD
</t>
  </si>
  <si>
    <t>1.0-11.9 (mean)</t>
  </si>
  <si>
    <t xml:space="preserve">Estimated 3y: 97.0% (94.0-98.5) monolithic reinforced glass-ceramic (AFR 1.02%(0.51-2.05))
97.6% (87.0-99.6) veneered (AFR 0.80% (0.14-4.64)) </t>
  </si>
  <si>
    <t>AFR: Core fracture monolithic 0.25 (0.03-1.79) veneered 0 (0-4.0)
abutment fracture mono 0 (0-5.96) ven 0.50 (0.12-2.00)
ceramic chipping mono .40 (0.10-1.54) ven 1.00 (0.66-1.50)
screw loosening mono 0.10 (0.01-0.73) ven 0.45 (0.21-1.00)
loss of retention mono 0.25 (0.06-1.07) ven 0 (0-3.8)</t>
  </si>
  <si>
    <t>AFR: Soft tissue complications mono 1.1 (0.4-2.9) ven1.57 (0.64-3.86)
Bone loss &gt;2mm mono 0.52 (0.08-3.26) ven 0.8 (0.1-2.7)</t>
  </si>
  <si>
    <t>With the exception of RMC SCs, veneered and monolithic implant-supported ceramic SCs showed favorable short-term survival and complication rates. Significantly higher rates for ceramic chipping, however, were reported for veneered compared with monolithic ceramic SCs.</t>
  </si>
  <si>
    <t>441
(drop out 43)</t>
  </si>
  <si>
    <t>451 (drop out 19)</t>
  </si>
  <si>
    <t>Heierle</t>
  </si>
  <si>
    <t>17
17</t>
  </si>
  <si>
    <t>14
13</t>
  </si>
  <si>
    <t>Kraus</t>
  </si>
  <si>
    <t>Panavia 21</t>
  </si>
  <si>
    <t>51.4</t>
  </si>
  <si>
    <t>12 drop-outs: no contact (2 SR, 1 CR), diseased (1 CR), technical complications (2 CR, 4 SR), biological complications (2 CR)</t>
  </si>
  <si>
    <t>technical outcomes, biological outcomes, radiographic outcomes</t>
  </si>
  <si>
    <t>Laass</t>
  </si>
  <si>
    <t>mean 2.7</t>
  </si>
  <si>
    <t>mean 4.5</t>
  </si>
  <si>
    <t>94.1 (5y)</t>
  </si>
  <si>
    <t>Teichman</t>
  </si>
  <si>
    <t>SC (106)
FPD (33)
IS SC (32)
other (13)</t>
  </si>
  <si>
    <t>SC 45
FPD 24
IS SC 14
other 13</t>
  </si>
  <si>
    <t>SC 37
FPD 19
IS SC 12
other 9</t>
  </si>
  <si>
    <t>SC 106
FPD 33
IS SC 32
other 13</t>
  </si>
  <si>
    <t>SC 86.1 (10y)
FPD 51.9 (10y)
IS SC 93.8 (10y)</t>
  </si>
  <si>
    <t>SC 11.4
FPD 8.9
IS SC 13.3</t>
  </si>
  <si>
    <t>A/PM</t>
  </si>
  <si>
    <t>A/NA</t>
  </si>
  <si>
    <t>Variolink II, Ketac Cem</t>
  </si>
  <si>
    <t>To systematically evaluate clinical studies investigating the survival rate and biological and technical complications of monolithic restorations. The research hypotheses were that monolithic restorations would present high survival rates with low biological and technical complications and that the survival and complication rates of monolithic and veneered restorations would be similar.</t>
  </si>
  <si>
    <t>SC
FPD</t>
  </si>
  <si>
    <t>survival rates, biological complications, technical complications</t>
  </si>
  <si>
    <t xml:space="preserve">e.max CAD (4)
e.max Press (3)
Empress II (1)
</t>
  </si>
  <si>
    <t>SC 240
FPD 28</t>
  </si>
  <si>
    <t>SC 524
FPD 36</t>
  </si>
  <si>
    <t>SC 2-3
FPD 13.9</t>
  </si>
  <si>
    <t>SC: debonding (4), chipping (7), loss of proximal contact (1), fracture (1)
FPD: fracture (6)</t>
  </si>
  <si>
    <t>SC: endodontic (6), caries (4), fracture (1)
FPD: not reported (6)</t>
  </si>
  <si>
    <t>The use of monolithic ceramic can be considered a favorable treatment for toothsupported single crowns and FPDs, with high survival and low complication rates. However, further randomized controlled trials are needed to reassess these clinical performances, mainly by comparing them with the performance of veneered restorations.</t>
  </si>
  <si>
    <t>Fasbinder DJ, Dennison JB, Heys D, Neiva G. A clinical evaluation of chairside lithium disilicate CAD/CAM crowns: A two-year report. J Am Dent Assoc. 2010;141(Suppl 2):S10–S14. DOI 10.14219/jada.archive.2010.0355</t>
  </si>
  <si>
    <t>A/PM/M</t>
  </si>
  <si>
    <t>IPS e.max CAD (23)
IPS e.max Press (212)</t>
  </si>
  <si>
    <t>36 (20-61)</t>
  </si>
  <si>
    <t>A (136
PM (59)
M (40)</t>
  </si>
  <si>
    <t>Variolink Veneer, Mulitlink Automix</t>
  </si>
  <si>
    <t>fracture (1 - patient with severe parafunctions)</t>
  </si>
  <si>
    <t>Feather-edge preparation
Patients with parafunctions included, acrylic splint after restoration</t>
  </si>
  <si>
    <t>mean 1.5 (0.5-4)</t>
  </si>
  <si>
    <t>99.6</t>
  </si>
  <si>
    <t xml:space="preserve">Esquivel-Upshaw </t>
  </si>
  <si>
    <t>IPS e.max Press (12)
IPS Empress II (12)
MC (13)</t>
  </si>
  <si>
    <t>Seydler B, Schmitter M. Clinical performance of two different CAD/ CAM-fabricated ceramic crowns: 2-year results. J Prosthet Dent. 2015;114(2):212–216. 10.1016/j.prosdent.2015.02.016</t>
  </si>
  <si>
    <t>44.7 (35-58)</t>
  </si>
  <si>
    <t>RCT (1 sic)
prospective (6 sic)</t>
  </si>
  <si>
    <t>Chairside/ Labaratory</t>
  </si>
  <si>
    <t>Huettig and Gehrke</t>
  </si>
  <si>
    <t>43 (17-73)</t>
  </si>
  <si>
    <t>A (176)
P (151)</t>
  </si>
  <si>
    <t>98.2 (2y)
96.8 (4y)</t>
  </si>
  <si>
    <t>Monolithic/layered (anterior teeth: buccal)</t>
  </si>
  <si>
    <t>Multilink Automix (307), Variolink (20)</t>
  </si>
  <si>
    <t>mean 2.5 (0.3-4.25)</t>
  </si>
  <si>
    <t>Fracture (3)
Secondary caries (2)
Endodontic treatment (1)
Tooth fracture (1)</t>
  </si>
  <si>
    <t>Chipping (5)
Loss of retention (3)</t>
  </si>
  <si>
    <t xml:space="preserve">Rauch A, Reich S, Dalchau L, Schierz O. Clinical survival of chair-side generated monolithic lithium disilicate crowns: 10-year results. Clin Oral Investig. 2018;22(4):1763–1769.
10.1007/s00784-017-2271-3 </t>
  </si>
  <si>
    <t>71.0 (10y)</t>
  </si>
  <si>
    <t>Clinical quality, biological complications, technical complications</t>
  </si>
  <si>
    <t>Wrong data from Seydler and Schmitter 2015
Wrong data from Garling 2019
Survival rates not adjusted for length of follow-up
Meta-analysis: hugely different follow-up mixed (24 to 167 months)</t>
  </si>
  <si>
    <t xml:space="preserve">To compare the difference in longevity for any all-ceramic material used to restore anterior and posterior teeth, not involved with fixed dental prostheses or posts. </t>
  </si>
  <si>
    <t>prospective (2)</t>
  </si>
  <si>
    <t>2007-2013</t>
  </si>
  <si>
    <t>none</t>
  </si>
  <si>
    <t>Publication and small study bias only</t>
  </si>
  <si>
    <t>Failure, relative risk</t>
  </si>
  <si>
    <t xml:space="preserve">Empress II (1)
IPS e-max (1)
</t>
  </si>
  <si>
    <t>5-8</t>
  </si>
  <si>
    <t xml:space="preserve">The clinically relevant results of this review, based on currently available data, demonstrate a need for some caution when considering posterior all-ceramic crowns. Lithium disilicate restorations were observed to have higher failures on anterior restorations and more research is needed to investigate why. </t>
  </si>
  <si>
    <t xml:space="preserve">4.8 </t>
  </si>
  <si>
    <t>38.3 (18-60)</t>
  </si>
  <si>
    <t>M (8) /
PM (15) / A (56)</t>
  </si>
  <si>
    <t xml:space="preserve">Abutment tooth fracture (1)
</t>
  </si>
  <si>
    <t>Cumulative survival, clinical quality, biological complications, technical complications</t>
  </si>
  <si>
    <t>no disclosure of conflicts</t>
  </si>
  <si>
    <t>Toksavul S, Toman M. A short-term clinical evaluation of IPS Empress 2 crowns. Int J Prosthodont. 2007 Mar-Apr;20(2):168-72. PMID: 17455438.</t>
  </si>
  <si>
    <t>M (22) / A (82)</t>
  </si>
  <si>
    <t>Secondary caries (1)
Ceramic fracture (2)
Endodontic problem (1)</t>
  </si>
  <si>
    <t>Endodontic problem (2)
Minor chipping (3)</t>
  </si>
  <si>
    <t>97.4 (5y)
94.8 (8y)
A: 93.0 (8y)
P: 100 (8y)</t>
  </si>
  <si>
    <t>95.3 (5y)
82.9 (8y)</t>
  </si>
  <si>
    <t>Tokusavul 2007 RR 0.26 (0.053-29.92)
Gehrt 2013 RR 2.16 (0.29-16.29)
Tokusavul and Gehrt should not have been included, because they contained crowns on endodontically treated teeth contrary to the inclusion criteria of this review.</t>
  </si>
  <si>
    <t>Clinical performance of lithium disilicate and zirconia CAD/CAM crowns using digital impressions: A systematic review</t>
  </si>
  <si>
    <t>RCT (3)
prospective (1)
retrospective (2)</t>
  </si>
  <si>
    <t>2015-2019</t>
  </si>
  <si>
    <t>ROBINS-I</t>
  </si>
  <si>
    <t>0.5-3.5</t>
  </si>
  <si>
    <t>endodontic (2), periodontal (4)</t>
  </si>
  <si>
    <t>fracture (130), not spezified (4)</t>
  </si>
  <si>
    <t>SC
IS SC</t>
  </si>
  <si>
    <t>Belli</t>
  </si>
  <si>
    <t>Fractures</t>
  </si>
  <si>
    <t>SC:
e.max CAD 1.7
e.max CAD on Zir 1.8</t>
  </si>
  <si>
    <t>NA</t>
  </si>
  <si>
    <t>PM/M</t>
  </si>
  <si>
    <t>Screw</t>
  </si>
  <si>
    <t>Thoma</t>
  </si>
  <si>
    <t>0.5</t>
  </si>
  <si>
    <t>median
Screw 50.38
Cem 53.34</t>
  </si>
  <si>
    <t>Minor chipping (2)
Marginal adaptation (1)</t>
  </si>
  <si>
    <t>Histological, microbiological, radiological and clinical response</t>
  </si>
  <si>
    <t>Schepke</t>
  </si>
  <si>
    <t>PM</t>
  </si>
  <si>
    <t>De Angelis</t>
  </si>
  <si>
    <t>IPS e.max CAD (19)
Zir (19)</t>
  </si>
  <si>
    <t>65.6 (51-76)</t>
  </si>
  <si>
    <t>Hayashi 2019</t>
  </si>
  <si>
    <t>No. of complications, success rate, survival rate</t>
  </si>
  <si>
    <t xml:space="preserve">IPS e.max CAD
</t>
  </si>
  <si>
    <t>2-10</t>
  </si>
  <si>
    <t>endodontic (5), secondary caries (4), tooth fracture (1)</t>
  </si>
  <si>
    <t>fracture (1), loss of retention (1), marginal adaptation (2)</t>
  </si>
  <si>
    <t>Short- to medium-term survival rate of LDGC CAD/CAM crowns was high (from 93.3% to 100%). Biological complications were the most frequently reported sequelae and mostly occurred in the first 2 years after the cementation of the crowns, regardless of the type of cement used.</t>
  </si>
  <si>
    <t>no meta-analysis
2 debondings from Fasbinder 2010 excluded because experimental cement was used</t>
  </si>
  <si>
    <t>Endodontic problem (2)</t>
  </si>
  <si>
    <t>After 1 years:
Endodontic complication (4)
Periodontal (3)</t>
  </si>
  <si>
    <t>IPS e.max CAD (15)
IPS e.max Press (15)</t>
  </si>
  <si>
    <t>29 (18-64)</t>
  </si>
  <si>
    <t>Marginal and internal adaptation, clinical evaluation</t>
  </si>
  <si>
    <t>Minor fracture (1)</t>
  </si>
  <si>
    <t>100% success stated, despite 1 minor fracture which required intraoral repair</t>
  </si>
  <si>
    <t>Fracture (1) 
Abutment fracture (1)
Endodontic problem (1) 
Root fracture (1) 
Caries (1)</t>
  </si>
  <si>
    <t xml:space="preserve">Change of sensitity (2)
Secondary caries (1)
Loss of retention (1)
</t>
  </si>
  <si>
    <t>83.5 (10y)</t>
  </si>
  <si>
    <t>50.4 (29-79)</t>
  </si>
  <si>
    <t xml:space="preserve">Secondary caries (1)
</t>
  </si>
  <si>
    <t>Open margin (2)</t>
  </si>
  <si>
    <t>95.0 (92.2-98.0) (4y)</t>
  </si>
  <si>
    <t>92.3 (88.7-96.0) (4y)</t>
  </si>
  <si>
    <t>14 (2)</t>
  </si>
  <si>
    <t>6 (6)</t>
  </si>
  <si>
    <t>19 (7)</t>
  </si>
  <si>
    <t>49 (13)</t>
  </si>
  <si>
    <t>Study characteristics in adequate detail</t>
  </si>
  <si>
    <t>prospective (1)</t>
  </si>
  <si>
    <t>Survival, success</t>
  </si>
  <si>
    <t>IPS e.max press</t>
  </si>
  <si>
    <t>2.8-9.1</t>
  </si>
  <si>
    <t>Based on the present critical review, there was no evidence to support the superior application of a single ceramic system or material.</t>
  </si>
  <si>
    <t>secondary caries (1), pain in percussion (1)</t>
  </si>
  <si>
    <t>Baseline: 
46.5 (26.2-73.8)
Follow-up:
55.4 (SD +/- 11.2)</t>
  </si>
  <si>
    <t>Rauch A, Reich S, Schierz O. Chair-side generated posterior monolithic lithium disilicate crowns: clinical survival after 6 years. Clin Oral Investig. 2017 Jul;21(6):2083-2089. doi: 10.1007/s00784-016-1998-6. Epub 2016 Nov 28. PMID: 27891569.</t>
  </si>
  <si>
    <t>Baseline: 
46.5 (26.2-73.8)
Follow-up:
52.2 (32.9-79.9)</t>
  </si>
  <si>
    <t>Reich and Schierz</t>
  </si>
  <si>
    <t>PM (7) /
M (27)</t>
  </si>
  <si>
    <t>V (17) / NV (17)</t>
  </si>
  <si>
    <t>4.25 (4.00-4.67)</t>
  </si>
  <si>
    <t>Baseline: 
46.5 (26.2-73.8)
Follow-up:
51.0 (30.3-77.9)</t>
  </si>
  <si>
    <t>Fracture (1)</t>
  </si>
  <si>
    <t>96.3 (4.6y)</t>
  </si>
  <si>
    <t>83.0 (4y)
71.0 (4.3y)</t>
  </si>
  <si>
    <t>Change of sensitivity (1)
Endodontic treatment (1)
Secondary caries (1)
Loss of retention (1)</t>
  </si>
  <si>
    <t>SEM evaluation of fragments of the fractured crown revealed, that the recommended thickness was not kept.
Multilink Sprint was withdrawn from the market due to instability during storage.</t>
  </si>
  <si>
    <t xml:space="preserve">Change of sensitity (1)
Endodontic treatment (1) 
Secondary caries (2)
Loss of retention (1)
</t>
  </si>
  <si>
    <t>87.6 (6y)</t>
  </si>
  <si>
    <t>70.1 (6y)</t>
  </si>
  <si>
    <t xml:space="preserve">Fracture (1) 
Abutment fracture (1)
Endodontic problem (1) 
</t>
  </si>
  <si>
    <t>6.1 (5.8-6.5)</t>
  </si>
  <si>
    <t>10y follow-up of Reich and Schierz 2013 (4y) and Rauch 2017 (6y)</t>
  </si>
  <si>
    <t>6y follow-up of Reich and Schierz 2013 (4y). 10y follow-up: Rauch 2018.</t>
  </si>
  <si>
    <t>Conflicts of interest</t>
  </si>
  <si>
    <t>Funding</t>
  </si>
  <si>
    <t>The authors reported no conflict of interest.</t>
  </si>
  <si>
    <t>Industry sponsored (Ivoclar Vivadent)</t>
  </si>
  <si>
    <t xml:space="preserve">Frameworks were laminated by a prototype of a veneering material combined with an experimental glaze.
</t>
  </si>
  <si>
    <t>The author AR declares no conflict of interest. The author SR has held oral presentations receiving a separate and appropriate honorarium. SR and OS held courses that were supported with material by Ivoclar Vivadent.</t>
  </si>
  <si>
    <t>supported by Ivoclar Vivadent</t>
  </si>
  <si>
    <t>The authors AR and LD declare no conflict of interest. The author SR has held oral presentations receiving a separate and appropriate honorarium. SR and OS held courses that were supported with material by Ivoclar Vivadent.</t>
  </si>
  <si>
    <t>supported by Vivadent-Ivoclar</t>
  </si>
  <si>
    <t>The author SR has held oral presentations receiving a separate and appropriate honorarium, and he has held courses that were supported by Vivadent-Ivoclar with material.</t>
  </si>
  <si>
    <t>V (7) / NV (33)</t>
  </si>
  <si>
    <t>RelyX Unicem (14), Calibra Universal (26)</t>
  </si>
  <si>
    <t>no disclosure of funding</t>
  </si>
  <si>
    <t>Dr. Fasbinder has received honoraria for educational programs and research funding for projects with the CEREC system from Sirona Dental Systems, Charlotte, N.C.; and Ivoclar Vivadent, Amherst, N.Y.</t>
  </si>
  <si>
    <t>This study was funded through a research grant from Ivoclar Vivadent, Amherst, N.Y.</t>
  </si>
  <si>
    <t>Patients with specific occlusal schemes or parafunctional habits not excluded</t>
  </si>
  <si>
    <t>Multilink Automix (MA) (23)
Experimental self-adhesive, dual-curing cement by Ivoclar Vivadent (EC) (39)</t>
  </si>
  <si>
    <t>EC: Debonding (2 - recemented with MA)
MA: Margin discoloration (3)</t>
  </si>
  <si>
    <t>This study was supported by Ivoclar Vivadent, Schaan, Principality of Liechtenstein.</t>
  </si>
  <si>
    <t>The authors declare that they have no conflict of interest.</t>
  </si>
  <si>
    <t>34 (+/- 9.6)</t>
  </si>
  <si>
    <t xml:space="preserve">Clinical evaluation, biologic complications, technical complications </t>
  </si>
  <si>
    <t>Sum</t>
  </si>
  <si>
    <t>V (77) / NV (2)</t>
  </si>
  <si>
    <t>Chipping (2)
Postoperative sensitivity (1)
Endodontic treatment (1)</t>
  </si>
  <si>
    <t>Toman and Toksavul</t>
  </si>
  <si>
    <t>Toman M, Toksavul S. Clinical evaluation of 121 lithium disilicate all-ceramic crowns up to 9 years. Quintessence Int. 2015 Mar;46(3):189-97. doi: 10.3290/j.qi.a33267. PMID: 25529004.</t>
  </si>
  <si>
    <t>M (9) /
PM (14) / A (98)</t>
  </si>
  <si>
    <t>V (114) / NV (11)</t>
  </si>
  <si>
    <t>8.7 (1.0-13.0)</t>
  </si>
  <si>
    <t>Chipping (2)
only reported in precedessor study:
Postoperative sensitivity (1)
Endodontic treatment (1)</t>
  </si>
  <si>
    <t xml:space="preserve">Endodontic treatment (5)
Major chipping (3)
Extraction periodontal (1)
Fracture (1)
only reported in precedessor study:
Abutment tooth fracture (1)
</t>
  </si>
  <si>
    <t>total: 87.1
A: 87.4
P: 85.0
vital: 91.3
non-vital: 53.0</t>
  </si>
  <si>
    <t>total: 95.24
A: 95.24
P: 100</t>
  </si>
  <si>
    <t>The approach of the present research (dating from 2012/2013) was to re-recall patients of a prospective clinical study on IPS Empress 2 restorations that was initiated in 1997 and which systematically evaluated clinical service up to 2005
according to methods: IPS e.max Press and not Empress 2 used
16 FDPs in experimantal configuration (2 anterior 5-unit FDPs) or location (14 FDPs included molars) - 9 framework fractures in this group</t>
  </si>
  <si>
    <t>SC 87
FPD 27
IS SC 17
other 0</t>
  </si>
  <si>
    <t>SC 32.9 (+/-8.9)
FPD 40.7 (+/-12.7)
IS SC 40.7 (+/-12.7)</t>
  </si>
  <si>
    <t>Simeone and Gracis</t>
  </si>
  <si>
    <t>Simeone P, Gracis S. Eleven-Year Retrospective Survival Study of 275 Veneered Lithium Disilicate Single Crowns. Int J Periodontics Restorative Dent. 2015 Sep-Oct;35(5):685-94. doi: 10.11607/prd.2150. PMID: 26357698.</t>
  </si>
  <si>
    <t>A (106) 
P (169)</t>
  </si>
  <si>
    <t>Patients with bruxism habbits included (23.5%)</t>
  </si>
  <si>
    <t>The authors reported no conflicts of interest related to this study.</t>
  </si>
  <si>
    <t>Timeframe of recruitment</t>
  </si>
  <si>
    <t>52 (+/-15)</t>
  </si>
  <si>
    <t>98.23
A 100
P 97.1</t>
  </si>
  <si>
    <t>Multilink Automix/EC (80)
RelyX/S ADH (35)
Speed-cem (22)
Variolink/Variolink Veneer (98)</t>
  </si>
  <si>
    <t>Loss of retention (15)
Endodontic treatment (1)
Marginal discoloration</t>
  </si>
  <si>
    <t>Core failure (2)
Chipping (3)</t>
  </si>
  <si>
    <t>IPS e.max Press (240)
IPS Empress 2 (35)</t>
  </si>
  <si>
    <t>4.7 (SD+/-2.8)</t>
  </si>
  <si>
    <t>3.0 (+/-0.8)</t>
  </si>
  <si>
    <t>96.6</t>
  </si>
  <si>
    <t>A (79)
P (9)</t>
  </si>
  <si>
    <t>V (19)
NV (69)</t>
  </si>
  <si>
    <t>RelyX U200</t>
  </si>
  <si>
    <t>Fracture (2)</t>
  </si>
  <si>
    <t>Also published in Med Princ Pract 2017, DOI 10.1159/000481864</t>
  </si>
  <si>
    <t>The authors extend their appreciation to the Deanship of Scientific Research at King Saud University for funding this work through the research group (RGP-1438-024).</t>
  </si>
  <si>
    <t>97.7</t>
  </si>
  <si>
    <t>Minor Chipping (1)</t>
  </si>
  <si>
    <t>As the number of observed crowns in each patient differs widely, a randomized sample of one crown out of each patient was drawn to make the overall estimation.</t>
  </si>
  <si>
    <t>A (DC) / NA (GIC)</t>
  </si>
  <si>
    <t>Gierthmuehlen</t>
  </si>
  <si>
    <t>Gierthmuehlen, P. C., Berger, L., &amp; Spitznagel, F. A. (2020). Monolithic screw-retained lithium disilicate implant crowns: Preliminary data of a prospective cohort study. International Journal of Prosthodontics, 33(3), 272–276. https://doi.org/10.11607/ijp.6684.</t>
  </si>
  <si>
    <t>49.9 (31-74)</t>
  </si>
  <si>
    <t>1.1</t>
  </si>
  <si>
    <t>Koller</t>
  </si>
  <si>
    <t>Koller, M., Steyer, E., Theisen, K., Stagnell, S., Jakse, N., &amp; Payer, M. (2020). Two-piece zirconia versus titanium implants after 80 months: Clinical outcomes from a prospective randomized pilot trial. Clinical Oral Implants Research, 31(4), 388–396. https://doi.org/10.1111/clr.13576.</t>
  </si>
  <si>
    <t>2009-2010</t>
  </si>
  <si>
    <t>CAD/CAM</t>
  </si>
  <si>
    <t>46 (24-77)</t>
  </si>
  <si>
    <t>6.7</t>
  </si>
  <si>
    <t>Clinical evaluation, radiographic assessment</t>
  </si>
  <si>
    <t>The study was supported by Ziterion GmbH, Uffenheim, Germany.</t>
  </si>
  <si>
    <t>3 implants lost (2 zirconia, 1 titanium)</t>
  </si>
  <si>
    <t>Rammelsberg</t>
  </si>
  <si>
    <t>Rammelsberg, P., Lorenzo Bermejo, J., Kappel, S., Meyer, A., &amp; Zenthofer, A. (2020). Long-term performance of implantsupported metal-ceramic and all-ceramic single crowns. Journal of Prosthodontic Research, 64(3), 332–339. https://doi.org/10.1016/j.jpor.2019.09.006.</t>
  </si>
  <si>
    <t>M (24) / PM (2) / A (5)</t>
  </si>
  <si>
    <t>PM (17) / M (28)</t>
  </si>
  <si>
    <t>P (588) / A (64)</t>
  </si>
  <si>
    <t>57.8</t>
  </si>
  <si>
    <t>4.4</t>
  </si>
  <si>
    <t>Chipping (1)</t>
  </si>
  <si>
    <t>Failure rates, chipping</t>
  </si>
  <si>
    <t>The study was self-funded by the authors and their institutions.</t>
  </si>
  <si>
    <t>Linkevicius</t>
  </si>
  <si>
    <t>Linkevicius, T., Linkevicius, R., Alkimavicius, J., Linkeviciene, L., Andrijauskas, P., &amp; Puisys, A. (2018). Influence of titanium base, lithium disilicate restoration and vertical soft tissue thickness on bone stability around triangular-shaped implants: A prospective clinical trial. Clinical Oral Implants Research, 29(7), 716–724. https://doi.org/10.1111/clr.13263.</t>
  </si>
  <si>
    <t>2015-2017</t>
  </si>
  <si>
    <t>This clinical trial was sponsored by MIS Implant Technologies Ltd., Bar‐Lev Industrial Park, Israel.</t>
  </si>
  <si>
    <t>1.0</t>
  </si>
  <si>
    <t>47.3 (20-67)</t>
  </si>
  <si>
    <t xml:space="preserve">failure, effect of soft tissue thickness on radiographic crestal bone loss </t>
  </si>
  <si>
    <t>evaluated only radiologic parameters</t>
  </si>
  <si>
    <t>Joda</t>
  </si>
  <si>
    <t>PM (18) / M (32)</t>
  </si>
  <si>
    <t>2.0</t>
  </si>
  <si>
    <t>58.1 (24-81)</t>
  </si>
  <si>
    <t>Clinical evaluation, FIPS (Functional Implant Prosthodontic Score)</t>
  </si>
  <si>
    <t>Cooper</t>
  </si>
  <si>
    <t>Cooper, L. F., Stanford, C., Feine, J., &amp; McGuire, M. (2016). Prospective assessment of CAD/CAM zirconia abutment and lithium disilicate crown restorations: 2.4 year results. Journal of Prosthetic Dentistry, 116(1), 33–39. https://doi.org/10.1016/j.prosdent.2015.08.023.</t>
  </si>
  <si>
    <t>University / PP</t>
  </si>
  <si>
    <t>A (95) / PM (33)</t>
  </si>
  <si>
    <t>45 (18-81)</t>
  </si>
  <si>
    <t>2.4</t>
  </si>
  <si>
    <t>Debonding (2), excess cement (1), periimplant tissue (5)</t>
  </si>
  <si>
    <t>Crown: 97.5
Periimplant tissue: 96.0
Total: 93.5</t>
  </si>
  <si>
    <t>Implant (2)</t>
  </si>
  <si>
    <t>Abutment/crown: 100
Implant: 98.4</t>
  </si>
  <si>
    <t>Biologic complications associated with the abutments or crowns included food impaction leading to inflammation, peri-implantitis, major gingival recession, and observed pus.</t>
  </si>
  <si>
    <t>Technical and biological complications</t>
  </si>
  <si>
    <t>Paolantoni</t>
  </si>
  <si>
    <t>Paolantoni, G., Marenzi, G., Blasi, A., Mignogna, J., &amp; Sammartino, G. (2016). Findings of a four-year randomized controlled clinical trial comparing two-piece and one-piece zirconia abutments supporting single prosthetic restorations in maxillary anterior region. BioMed Research International, 2016, 8767845. https://doi.org/10.1155/2016/8767845.</t>
  </si>
  <si>
    <t>2007-2010</t>
  </si>
  <si>
    <t>53 (+/- 4)</t>
  </si>
  <si>
    <t>4.0</t>
  </si>
  <si>
    <t>Technical and biological outcome</t>
  </si>
  <si>
    <t>Screw (45) / A (29)</t>
  </si>
  <si>
    <t>Peron and Romanos</t>
  </si>
  <si>
    <t xml:space="preserve">Peron, C., &amp; Romanos, G. (2016). Immediate Placement and Occlusal Loading of Single-Tooth Restorations on Partially Threaded, Titanium-Tantalum Combined Dental Implants: 1-Year Results. The International Journal of Periodontics &amp; Restorative Dentistry, 36(3), 393–399. doi:10.11607/prd.2583 </t>
  </si>
  <si>
    <t>43.3 (30-67)</t>
  </si>
  <si>
    <t>1.2</t>
  </si>
  <si>
    <t>A (5) / PM (17) / M (4)</t>
  </si>
  <si>
    <t>Screw (24) / A (2)</t>
  </si>
  <si>
    <t>Excess cement (1)</t>
  </si>
  <si>
    <t>Chipping (2)</t>
  </si>
  <si>
    <t>2 chipped crowns were replaced. Implant survival 100%</t>
  </si>
  <si>
    <t>Canullo</t>
  </si>
  <si>
    <t>Canullo, L. (2007). Clinical outcome study of customized zirconia abutments for single-implant restorations. International Journal of Prosthodontics, 20(5), 489–493.</t>
  </si>
  <si>
    <t>52.3</t>
  </si>
  <si>
    <t>3.3</t>
  </si>
  <si>
    <t>A (16) / PM (10) / M (4)</t>
  </si>
  <si>
    <t>Clinical performance, marginal fit between implant components, clinical gingival response</t>
  </si>
  <si>
    <t>To analyze the clinical performance of tooth-supported ceramic crowns and to describe the complications/failure characteristics when adhesive or conventional cementation is used.</t>
  </si>
  <si>
    <t>2010-2018</t>
  </si>
  <si>
    <t>Cochrane / ROBINS-I</t>
  </si>
  <si>
    <t>17 (11)</t>
  </si>
  <si>
    <t>RCT (3)
prospective (4)
retrospective (4)</t>
  </si>
  <si>
    <t>survival rates, complication-free rate, biological complications, technical complications</t>
  </si>
  <si>
    <t xml:space="preserve">e.max CAD (2)
e.max Press (5)
Empress II (3)
e.max (2)
NR (1)
</t>
  </si>
  <si>
    <t>2.1-10.1</t>
  </si>
  <si>
    <t>Survival rate not calculated in meta-analysis, data from primary studies:
83.5-100</t>
  </si>
  <si>
    <t>crown fracture (19)
loss of retention (21)
veneer fracture (13)
core fracture (4)
minor chipping (13)</t>
  </si>
  <si>
    <t>tooth fracture (11)
endodontic treatment (10)
secondary caries (5)
sensitivity (3)
extraction endodontic (3)
extraction periodontal (1)</t>
  </si>
  <si>
    <t>Based on the available evidence and within the limitations of this systematic review, zirconia and lithium disilicate tooth-supported crowns exhibited comparable survival rates and complication patterns after adhesive or conventional cementation.</t>
  </si>
  <si>
    <t>Schmitz</t>
  </si>
  <si>
    <t>Schmitz JH, Cortellini D, Granata S, Valenti M. Monolithic lithium disilicate complete single crowns with feather-edge preparation design in the posterior region: A multicentric retrospective study up to 12 years. Quintessence International (Berlin, Germany : 1985). 2017 Jul:601-608. DOI: 10.3290/j.qi.a38678.</t>
  </si>
  <si>
    <t>2004-2015</t>
  </si>
  <si>
    <t>PM (261) / M (366)</t>
  </si>
  <si>
    <t>V (134) / NV (493)</t>
  </si>
  <si>
    <t>RelyX Unicem
Multilink</t>
  </si>
  <si>
    <t>4.0 (0.5-12.0)</t>
  </si>
  <si>
    <t>97.9</t>
  </si>
  <si>
    <t>Fracture (9)
Tooth fracture (3)
Extraction endodontic (1)</t>
  </si>
  <si>
    <t xml:space="preserve">Loss of retention (1)
Endodontic treatment (4)
</t>
  </si>
  <si>
    <t>2009-2014</t>
  </si>
  <si>
    <t>PM (108) / M (149)</t>
  </si>
  <si>
    <t>RelyX Unicem 2 (124)
Vivaglas (133)</t>
  </si>
  <si>
    <t>2.0 (0.4-6.2)</t>
  </si>
  <si>
    <t>98.8</t>
  </si>
  <si>
    <t>Fracture (3)</t>
  </si>
  <si>
    <t>Endodontic treatment (1)</t>
  </si>
  <si>
    <t>Fabbri</t>
  </si>
  <si>
    <t>2006-2010</t>
  </si>
  <si>
    <t>Fabbri G, Zarone F, Dellificorelli G, Cannistraro G, De Lorenzi M, Mosca A, Sorrentino R. Clinical evaluation of 860 anterior and posterior lithium disilicate restorations: retrospective study with a mean follow-up of 3 years and a maximum observational period of 6 years. Int J Periodontics Restorative Dent. 2014 Mar-Apr;34(2):165-77. doi: 10.11607/prd.1769.</t>
  </si>
  <si>
    <t>A / P</t>
  </si>
  <si>
    <t>SC (480), V (318), O (62)</t>
  </si>
  <si>
    <t>CAD/CAM , Pressed</t>
  </si>
  <si>
    <t>NR (19-71)</t>
  </si>
  <si>
    <t>3 (1-6)</t>
  </si>
  <si>
    <t>TS SC anterior layered 98.57
TS SC anterior monolithic 95.46
TS SC posterior layered 96.92
TS SC posterior monolithic 96.21
Veneers anterior layered 97.91
Veneers anterior monolithic 100
Veneers posterior layered and monolithic 100
Onlays layered 100
Onlays monolithic 97.83
IS SC layered 100
IS SC monolithic 97.78</t>
  </si>
  <si>
    <t>TS SC anterior layered 97.61
TS SC anterior monolithic 95.46
TS SC posterior layered 95.39
TS SC posterior monolithic 96.21
Veneers anterior layered 96.24
Veneers anterior monolithic 100
Veneers posterior layered and monolithic 100
Onlays layered 100
Onlays monolithic 97.83
IS SC layered 100
IS SC monolithic 97.78</t>
  </si>
  <si>
    <t>Veneers: core fracture (3)
TS SC: core fracture (2), chipping (4), root fracture (1)</t>
  </si>
  <si>
    <t>Veneers: chipping (5), loss of retention (1)
TS SC: chipping (4), loss of retention (2), endodontic treatment (1)
Onlay: chipping (3), loss of retention (1)
IS SC: chipping (1)</t>
  </si>
  <si>
    <t>Etman and Woolford</t>
  </si>
  <si>
    <t>Etman MK, Woolford MJ. Three-year clinical evaluation of two ceramic crown systems: a preliminary study. J Prosthet Dent. 2010 Feb;103(2):80-90. doi: 10.1016/S0022-3913(10)60010-8.</t>
  </si>
  <si>
    <t>PM (24) / M (66)</t>
  </si>
  <si>
    <t>Panavia F</t>
  </si>
  <si>
    <t>Pressed</t>
  </si>
  <si>
    <t>IPS e.max Press (30)
Procera AllCeram (30)
MC (Simidur S 2/ IPS Classic) (30)</t>
  </si>
  <si>
    <t>30
30
30</t>
  </si>
  <si>
    <t>e.max: 96.6
Procera AllCeram: 96.6
MC: 100</t>
  </si>
  <si>
    <t>e.max: fracture (1)
Procera AllCeram: fracture (1)</t>
  </si>
  <si>
    <t>Procera AllCeram: veneer fracture (1)
MC: veneer fracture (1)</t>
  </si>
  <si>
    <t>In patients receiving tooth-borne partial or full crowns, are survival and clinical success rates of monolithic CAD/CAM restorations comparable to those of conventionally manufactured?</t>
  </si>
  <si>
    <t>NR(21-59)</t>
  </si>
  <si>
    <t>FPD 50
SC 100</t>
  </si>
  <si>
    <t>FPD: fracture (8), chipping (2)</t>
  </si>
  <si>
    <t>SC: crown fracture (1), marginal discrepancy (1), major chipping (4), extraction endodontic (4), extraction periodontal (6), tooth fracture (2), trauma (1), extraction caries (3)
IS SC: abutment fracture (1)
FPD: framework fracures (11), major chipping (1), secondary caries (1), trauma (1), allergy to post-and-core build-up (1)</t>
  </si>
  <si>
    <t>SC: loss of retention (6), marginal discrepancy (1), minor chiping (11),  endodontic treatment (2), periodontal treatment (3)
FPD: minor chipping (3), endodontic treatment (1), periodontal treatment (1)
IS SC: minor chipping (2), periimplantitis (3)</t>
  </si>
  <si>
    <t>FPD (20) / Crown (20)</t>
  </si>
  <si>
    <t>Taskonak B, Sertgöz A. Two-year clinical evaluation of lithia-disilicate-based all-ceramic crowns and fixed partial dentures. Dent Mater. 2006 Nov;22(11):1008-13. doi: 10.1016/j.dental.2005.11.028. Epub 2005 Dec 20. PMID: 16375961.</t>
  </si>
  <si>
    <t>To assess tooth wear against ceramic crowns in posterior region in vitro and in vivo.</t>
  </si>
  <si>
    <t>Only tooth wear analyzed.
Including 3 studies of the same patient cohort (Silva 2011, Esquvel-Upshaw 2012, Esquivel-Upshaw 2013). Results were considered as results of one investigation.</t>
  </si>
  <si>
    <t>Based on the applied literature, it can be concluded that for ceramic material, their proper handling and control of the patient’s intrinsic risk factors related to wear are all critically important to the reduction of enamel wear by dental ceramics.</t>
  </si>
  <si>
    <t>2008-2013</t>
  </si>
  <si>
    <t>discussion only</t>
  </si>
  <si>
    <t>0.5-3</t>
  </si>
  <si>
    <t>3 (3)</t>
  </si>
  <si>
    <t>RCT (2)
prospective (1)</t>
  </si>
  <si>
    <t>IPS e.max press (3)
Empress II (1)</t>
  </si>
  <si>
    <t>2-year data published 2008 (Etman MK, Woolford M, Dunne S. Quantitative measurement of tooth and ceramic wear: in vivo study. Int J Prosthodont. 2008 May-Jun;21(3):245-52. Erratum in: Int J Prosthodont. 2008 Nov-Dec;21(6):508. PMID: 18548965.)</t>
  </si>
  <si>
    <t>PM (13) / M (16)</t>
  </si>
  <si>
    <t>Variolink II, temporary cement</t>
  </si>
  <si>
    <t>NR (20-56)</t>
  </si>
  <si>
    <t>occlusal wear, clinical evaluation</t>
  </si>
  <si>
    <t xml:space="preserve">supported by Thailand Research Fund Grant No. MRG 4780066 and NIH-NIDCR Grant DE06672 </t>
  </si>
  <si>
    <t>Suputtamongkol</t>
  </si>
  <si>
    <t>Is sleep bruxism associated with an increased frequency of ceramic restoration failures?</t>
  </si>
  <si>
    <t>8 (3)</t>
  </si>
  <si>
    <t>retrospective (3)</t>
  </si>
  <si>
    <t>2012-2015</t>
  </si>
  <si>
    <t>MAStARI</t>
  </si>
  <si>
    <t>SC, V, O</t>
  </si>
  <si>
    <t>survival rates, failures biological complications, technical complications</t>
  </si>
  <si>
    <t>1-20</t>
  </si>
  <si>
    <t>mechanical complications, fractures, chipping</t>
  </si>
  <si>
    <t xml:space="preserve">1. Only anterior ceramic veneers showed increased hazard and odds of failure for participants with sleep bruxism. 
2. However, the overall result from the meta-analysis did not favor any association between sleep bruxism and increased odds of failure for ceramic restorations. </t>
  </si>
  <si>
    <t>23 (3)</t>
  </si>
  <si>
    <t>prospective (3)</t>
  </si>
  <si>
    <t>2004-2006</t>
  </si>
  <si>
    <t>SC, FPD, IRFPD</t>
  </si>
  <si>
    <t>IPS e.max press (1)
Empress II (2)</t>
  </si>
  <si>
    <t>SC 27
FPD 97
IRFPD 45</t>
  </si>
  <si>
    <t>1-5.1</t>
  </si>
  <si>
    <t>fracture (9), chipping (1), debonding (3)</t>
  </si>
  <si>
    <t>endodontic (4), tooth fracture (1)</t>
  </si>
  <si>
    <t>1-3</t>
  </si>
  <si>
    <t>This systematic review and meta-analysis aimed to evaluate the wear of the antagonist tooth in ceramic restorations.</t>
  </si>
  <si>
    <t>Enamel Wear of Antagonist Tooth Caused by Dental Ceramics: Systematic Review and Meta-Analysis</t>
  </si>
  <si>
    <t>14 (3)</t>
  </si>
  <si>
    <t>2011 - 2020</t>
  </si>
  <si>
    <t>Cochrane RoB 2.0</t>
  </si>
  <si>
    <t>Wear</t>
  </si>
  <si>
    <t xml:space="preserve">IPS e.max CAD (1)
IPS e.max Press (2)
Empress II (1)
Suprinity (1)
</t>
  </si>
  <si>
    <t>0.5-5.2</t>
  </si>
  <si>
    <t>Feldspathic produces greater wear in the antagonist tooth in ceramic restorations, linearly and volumetrically. In addition, zirconia generates the least wear that will decrease over time, and it will be equal to or less than the natural wear in the tooth.</t>
  </si>
  <si>
    <t>Aladag</t>
  </si>
  <si>
    <t>IPS e.max CAD (7)
Cerasmart (7)
Suprinity (5)
Enamic (5)</t>
  </si>
  <si>
    <t>Variolink Esthetic DC</t>
  </si>
  <si>
    <t>NR (18-59)</t>
  </si>
  <si>
    <t>Nazirkar</t>
  </si>
  <si>
    <t>GIZ</t>
  </si>
  <si>
    <t>GC Gold Label</t>
  </si>
  <si>
    <t>No financial support or sponsorship</t>
  </si>
  <si>
    <t>AlMashaan &amp; Aldakheel</t>
  </si>
  <si>
    <t>Survival of Complete Coverage Tooth-Retained Fixed Lithium Disilicate Prostheses: A Systematic Review</t>
  </si>
  <si>
    <t>25 (25)</t>
  </si>
  <si>
    <t>RCT (6)
prospective (19)</t>
  </si>
  <si>
    <t>2005-2022</t>
  </si>
  <si>
    <t>Survival</t>
  </si>
  <si>
    <t>SC
PC
FPD</t>
  </si>
  <si>
    <t>LDS-based complete coverage prostheses have survival rates ranging between 48% and 100%. Furthermore, due to the lack of comparative studies with sufficient followup, the long-term function and survival of LDS prostheses compared to other material prostheses (PFM and ZrO) is debatable.</t>
  </si>
  <si>
    <t>Marquardt P, Strub JR. Survival rates of IPS empress 2 all-ceramic crowns and fixed partial dentures: results of a 5-year prospective clinical study. Quintessence Int. 2006 Apr;37(4):253-9. PMID: 16594356.</t>
  </si>
  <si>
    <t>SC (27) / 3U-FPD (31)</t>
  </si>
  <si>
    <t>P / A</t>
  </si>
  <si>
    <t>NR (22-65)</t>
  </si>
  <si>
    <t>No Meta-Analysis. Same patient cohort in multiple studies (Wolfart 2005, 2009, Kern 2012 and Toksavul&amp;Toman 2007, Toman&amp;Toksavul 2015)</t>
  </si>
  <si>
    <t>IS SC
IS FPD</t>
  </si>
  <si>
    <t>To evaluate the longevity of conventional and CAD/CAM techniques for tooth-supported ceramic prosthesis (single crown, multipleunit or partial ceramic crown) and to identify the complication types associated with the main clinical outcomes.</t>
  </si>
  <si>
    <t>Failure</t>
  </si>
  <si>
    <t>The results of this meta-analysis suggest that the longevity of tooth-supported single crown, multiple unit or partial ceramic crowns made by CAD/CAM is lower than that of crowns made by conventional techniques. The material type and process were the most frequent reasons for CAD/CAM failures. However, studies that evaluate the difference between CAD/CAM generations and software limitations should be performed to elucidate the reasons that CAD/CAM results in a higher risk of failure.</t>
  </si>
  <si>
    <t>SC, I, O</t>
  </si>
  <si>
    <t xml:space="preserve">Akın A, Toksavul S, Toman M. Clinical marginal and internal adaptation of maxillary anterior single all-ceramic crowns and 2-year randomized controlled clinical trial. J Prosthodont. 2015;24(5):345–350. </t>
  </si>
  <si>
    <t>28 (8)</t>
  </si>
  <si>
    <t>RCT (2)
prospective (6)</t>
  </si>
  <si>
    <t>2006-2018</t>
  </si>
  <si>
    <t>Survival, success, failure</t>
  </si>
  <si>
    <t>10 (50%) catastrophic failures of FPDs (Taskonak et al. 2006)
1 crown fracture, 1 abutment fracture (Rauch et al. 2018)</t>
  </si>
  <si>
    <t>1 endodontic problem, 1 root fracture and 1 replacement of 1 caries (Rauch et al. 2018)</t>
  </si>
  <si>
    <t>To analyze the short-term (1- to 5-year) and medium-term (5- to 10-year) survival rates of natural tooth-borne lithium disilicate single crowns and FDPs.</t>
  </si>
  <si>
    <t>12 (12)</t>
  </si>
  <si>
    <t>RCT (2)
prospective (5)
retrospective (1)
NR (4)</t>
  </si>
  <si>
    <t>1999-2013</t>
  </si>
  <si>
    <t xml:space="preserve">IPS e.max CAD (3)
IPS e.max press (5)
IPS Empress II (4)
NR (1)
</t>
  </si>
  <si>
    <t>519+</t>
  </si>
  <si>
    <t>0.5-11.1</t>
  </si>
  <si>
    <t>After first year: 9 core fracture, 6 fracture of core or veneering ceramic or both, 6 NR</t>
  </si>
  <si>
    <t>Within the limitations of this systematic review, the following conclusions were drawn. For lithium disilicate single crowns, the short-term evidence (1 to 5 years) indicates an excellent survival rate with a 2-year CSR of 100% and a 5-year CSR of 97.8%. The evidence for medium-term survival (5 to 10 years) is limited, with data from 1 study contributing to a 10-year CSR of 96.7%. Most single crowns failed in the posterior region. For lithium disilicate FDPs, the short-term evidence (1 to 5 years) indicated a 5-year CSR of 78.1%, which is not promising. The evidence for medium-term survival (5 to 10 years) is limited, with data from 1 study contributing to a discouraging 10-year CSR of 70.9%. Most FDPs also failed in the posterior region. The cumulative survival rates estimated in this systematic review are based on only the reported data. The true survival rate for both single crowns and FDPs is unknown because of insufficient data, the loss of patients to follow-up, and the inconsistent manner of reporting.</t>
  </si>
  <si>
    <t>Cumulative Survival Rate, Interval Survival Rate, Failures</t>
  </si>
  <si>
    <t>All-ceramic implant-supported SCs showed—with the exception of a RNC material—high survival rates. However, failures and technical complications occurred which have to be considered when informing patients on the treatment with implant-supported all-ceramic SCs.</t>
  </si>
  <si>
    <t>To give an update on the survival and technical complications rates of implant-supported all-ceramic single crowns. Furthermore, the influence of study design and setting, implant/ abutment/framework material, crown design (veneered/monolithic), retention mode (screw-retained/cemented), cement used and SC location on implant and SC survival as well as on technical complication rates was evaluated.</t>
  </si>
  <si>
    <t>Survival rates of most types of all-ceramic SCs were similar to those reported for metal-ceramic SCs, both in anterior and posterior regions. Weaker feldspathic/silica-based ceramics should be limited to applications in the anterior region. Zirconia-based SCs should not be considered as primary option due to their high incidence of technical problems.</t>
  </si>
  <si>
    <t>2006-2013</t>
  </si>
  <si>
    <t>Survival rates, annual failure rates</t>
  </si>
  <si>
    <t>3.2-6.6</t>
  </si>
  <si>
    <t>To analyze the clinical outcomes in terms of survival and technical complication rates of all-ceramic SCs and FDPs supported by ceramic implants.</t>
  </si>
  <si>
    <t>8 (5)</t>
  </si>
  <si>
    <t>RCT (2)
prospective (3)</t>
  </si>
  <si>
    <t>2010-2020</t>
  </si>
  <si>
    <t>survival rate, chipping rate</t>
  </si>
  <si>
    <t xml:space="preserve">IPS e.max CAD (2)
IPS e.max press (1)
IPS e.max (2)
</t>
  </si>
  <si>
    <t>1 biological reason</t>
  </si>
  <si>
    <t>IS SC
(IS FPD) (zirconia only)</t>
  </si>
  <si>
    <t>9 (3)</t>
  </si>
  <si>
    <t>2003-2015</t>
  </si>
  <si>
    <t>modified Cochrane</t>
  </si>
  <si>
    <t xml:space="preserve">16286 SC
1155 I/O
</t>
  </si>
  <si>
    <t>SC
10 core fracture, 2 loss of retention
O
1 chipping, 3 marginal integrity
(Fabbri 2014)</t>
  </si>
  <si>
    <t>SC
1 endodontic treatment, 1 root fracture
(Fabbri 2014)</t>
  </si>
  <si>
    <t>The 5-year survival rate for crowns and inlays/onlays is very high,  exceeding 90%. Recurrent decay, endodontic reasons and tooth fractures were the most frequent biologic complications.
Ceramic fractures and core	failures were the most frequent prosthetic complications. The overall quality of evidence of the 9 studies was low. Due to the heterogeneity of the included studies no meaningful comparison could be made between types or restoration of materials.</t>
  </si>
  <si>
    <t>37 (4)</t>
  </si>
  <si>
    <t>Therefore, one purpose of this systematic review was to evaluate the fracture incidence of each restored tooth type (incisor, canine, premolar, molar, anterior, posterior, and overall). In addition, the fracture rates between anterior and posterior crowns as well as the incidences between premolar and molar crowns were compared to determine significant differences between them.</t>
  </si>
  <si>
    <t>RCT (1)
NR</t>
  </si>
  <si>
    <t>core fracture, veneer fracture</t>
  </si>
  <si>
    <t>IPS e.max press (1)
Empress II (3)</t>
  </si>
  <si>
    <t>4 core fractures, 8 veneer fractures</t>
  </si>
  <si>
    <t>Within the limitations of this study’s protocol, the current evidence was interpreted to suggest that dental ceramic materials demonstrated acceptable 5-year core and veneer fracture incidences when used for tooth-supported single crowns in both anterior and posterior segments. A higher fracture rate for posterior crowns was the clear trend for single crowns, and molar crowns showed a significantly higher fracture rate than premolar crowns.</t>
  </si>
  <si>
    <t>3-5</t>
  </si>
  <si>
    <t>Valenti &amp; Valenti</t>
  </si>
  <si>
    <t>Valenti M, Valenti A. Retrospective survival analysis of 261 lithium disilicate crowns in a private general practice. Quintessence Int. 2009 Jul-Aug;40(7):573-9. PMID: 19626232.</t>
  </si>
  <si>
    <t>1998-2007</t>
  </si>
  <si>
    <t>A (101) / P (160)</t>
  </si>
  <si>
    <t>1-10</t>
  </si>
  <si>
    <t>Core Fracture (2), Chipping (4)</t>
  </si>
  <si>
    <t>95.5</t>
  </si>
  <si>
    <t>Endodontic treatment (2)</t>
  </si>
  <si>
    <t>Survival, clinical quality, biological complications, technical complications</t>
  </si>
  <si>
    <t>survival rates, failures, fractures, decementation, screw loosening</t>
  </si>
  <si>
    <t>41(8)</t>
  </si>
  <si>
    <t>RCT (3)
prospective (4)
retrospective (1)</t>
  </si>
  <si>
    <t>2014-2017</t>
  </si>
  <si>
    <t>1-4.6</t>
  </si>
  <si>
    <t>framework fracture (3), veneering material fracture (4), decementation (2), screw loosening (1)</t>
  </si>
  <si>
    <t>Payer</t>
  </si>
  <si>
    <t>Spies</t>
  </si>
  <si>
    <t>Vanlioglu</t>
  </si>
  <si>
    <t>Payer M, Heschl A, Koller M, Arnetzl G, Lorenzoni M, Jakse N. All-ceramic restoration of zirconia two-piece implants--a randomized controlled clinical trial. Clin Oral Implants Res. 2015 Apr;26(4):371-376. doi: 10.1111/clr.12342. Epub 2014 Feb 6. PMID: 24502675.</t>
  </si>
  <si>
    <t>A (5) / PM (2) / M (24)</t>
  </si>
  <si>
    <t>The study was supported by Ziterion GmbH, Uffenheim, Germany</t>
  </si>
  <si>
    <t>Implant survival</t>
  </si>
  <si>
    <t>Implant loss (1)</t>
  </si>
  <si>
    <t>2008-2011</t>
  </si>
  <si>
    <t>A (4) / PM (10) / M (10)</t>
  </si>
  <si>
    <t>42.7 (+/- 11.4)</t>
  </si>
  <si>
    <t>3 implants lost in healing periode without restoration</t>
  </si>
  <si>
    <t>This investigation was supported by Ivoclar Vivadent (Schaan, Liechtenstein).</t>
  </si>
  <si>
    <t>4.6 (+/- 0.35)</t>
  </si>
  <si>
    <t>91.7 (70.6-97.9)</t>
  </si>
  <si>
    <t>major occlusal roughness (2), minor chipping (1)</t>
  </si>
  <si>
    <t>survival, success, clinical outcome, patient-reported outcome</t>
  </si>
  <si>
    <t>46 (21-69)</t>
  </si>
  <si>
    <t>A (10) / PM (10)</t>
  </si>
  <si>
    <t>1.23</t>
  </si>
  <si>
    <t xml:space="preserve">abutment fracture (1)
</t>
  </si>
  <si>
    <t>minor chipping (1), occlusal roughness (3)</t>
  </si>
  <si>
    <t>Survival, success, radiological outcome, technical outcome</t>
  </si>
  <si>
    <t>2008-2010</t>
  </si>
  <si>
    <t>33.4 (20-59)</t>
  </si>
  <si>
    <t>PES/WES</t>
  </si>
  <si>
    <t xml:space="preserve">PES </t>
  </si>
  <si>
    <t>A (39) / PM (16)</t>
  </si>
  <si>
    <t>aesthetical complications: gingival recessions, poor shade selection</t>
  </si>
  <si>
    <t>aesthetical outcomes</t>
  </si>
  <si>
    <t>14(2)</t>
  </si>
  <si>
    <t>RCT (2)</t>
  </si>
  <si>
    <t>2013-2015</t>
  </si>
  <si>
    <t>SC (1)
PC (1)</t>
  </si>
  <si>
    <t>SC: 2 (mean)
PC: 7 (mean)</t>
  </si>
  <si>
    <t>SC: A
PC: P</t>
  </si>
  <si>
    <t>Becker</t>
  </si>
  <si>
    <t>Cannizzaro</t>
  </si>
  <si>
    <t>Cionca</t>
  </si>
  <si>
    <t>Cannizzaro G, Torchio C, Felice P, Leone M, Esposito M. Immediate occlusal versus non-occlusal loading of single zirconia implants. A multicentre pragmatic randomised clinical trial. Eur J Oral Implantol. 2010 Summer;3(2):111-20. PMID: 20623036.</t>
  </si>
  <si>
    <t>A (18) / PM (18) / M (4)</t>
  </si>
  <si>
    <t>SpeedCem</t>
  </si>
  <si>
    <t>38.5 (18-55)</t>
  </si>
  <si>
    <t>decementation (1)</t>
  </si>
  <si>
    <t>implant failure (5), crown fracture (1), inflammation of the peri-implant tissue, leading to a recession after debridement and the subsequent renewal of the SC (1)</t>
  </si>
  <si>
    <t>Implant success, technical and biological complications, bone levels</t>
  </si>
  <si>
    <t>Z-Systems is acknowledged for having partially supported this trial.</t>
  </si>
  <si>
    <t>Material not specified, but according to Zimmermann 2022 IPS e.max</t>
  </si>
  <si>
    <t>up to 1</t>
  </si>
  <si>
    <t>2011-2012</t>
  </si>
  <si>
    <t>47.6 ± 13.4</t>
  </si>
  <si>
    <t>2.1 ± 0.5</t>
  </si>
  <si>
    <t>initial peri-implantitis (18)</t>
  </si>
  <si>
    <t>Coherent fracture of abutment -crown complex (1)</t>
  </si>
  <si>
    <t>Implant survival, technical and biological complications, MMP8 levels</t>
  </si>
  <si>
    <t>The study was supported by an unrestricted grant of ZV3 Zircon Vision GmbH, Wolfratshausen, Germany.</t>
  </si>
  <si>
    <t>2010-2012</t>
  </si>
  <si>
    <t>51.9 (24-75)</t>
  </si>
  <si>
    <t>implant failure (5), abutment fracture (2)</t>
  </si>
  <si>
    <t>This study was supported by a grant from Dentalpoint AG, Z€ urich, Switzerland.</t>
  </si>
  <si>
    <t>1.6 (1.0-2.4) after loading</t>
  </si>
  <si>
    <t>Implant survival, technical and biological complications</t>
  </si>
  <si>
    <t>Sulaiman</t>
  </si>
  <si>
    <t>Hekland</t>
  </si>
  <si>
    <t>Hekland H, Riise T, Berg E. Remakes of Colorlogic and IPS Empress ceramic restorations in general practice. Int J Prosthodont. 2003 Nov-Dec;16(6):621-5. PMID: 14714841.</t>
  </si>
  <si>
    <t>1998-2000</t>
  </si>
  <si>
    <t>A (35) / PM (28) / M (30)</t>
  </si>
  <si>
    <t>reports from clinicians to the dental laboratory about any problems related to the restoration, necessitating remake</t>
  </si>
  <si>
    <t>Data on warranty cases of a dental laboratory. The laboratory gave an unqualified and unlimited guarantee for their ceramic restorations. Extracted data for Empress 2; IPS Empress 1 and Colorlogic also used.</t>
  </si>
  <si>
    <t>SC (15765)
FPD (1494)
V (2988)
I/O (1093)</t>
  </si>
  <si>
    <t>fracture rate</t>
  </si>
  <si>
    <t xml:space="preserve">The data for this study were obtained from two commercial dental laboratories in the U.S. The data were collected from the laboratory database systems, which were designed to track the number of returned restorations. Failures included fracture of the restorative material that required a remake of the restoration. </t>
  </si>
  <si>
    <t>fracture:
SC monolithic 106/11603
SC layered 76/4162
FDP monolithic 68/1494
Veneer monolithic 21/1612
Veneer layered 21/1376
Inlay/Onlay monolithic 11/1093</t>
  </si>
  <si>
    <t>2012-2014</t>
  </si>
  <si>
    <t>A/screw</t>
  </si>
  <si>
    <t>Zir: minor chipping (1)</t>
  </si>
  <si>
    <t>The study was supported by a grant of the International Team for Implantology (ITI research grant 780_2011) and by the Clinic of Fixed and Removable Prosthodontics and Dental Material Science, University of Zurich.</t>
  </si>
  <si>
    <t>2011-2014</t>
  </si>
  <si>
    <t>minor chipping (2)</t>
  </si>
  <si>
    <t>abutment fracture (1)</t>
  </si>
  <si>
    <t>This study was funded by the Clinic of Fixed and Removable Prosthodontics and Dental Material Science, Center of Dental Medicine, University of Zurich, Switzerland. All abutments were kindly provided by DENTSPLY Implants, Mölndal, Sweden.</t>
  </si>
  <si>
    <t>implant survival 95.8</t>
  </si>
  <si>
    <t>Financially supported by a grant from the American Academy of Esthetic Dentistry</t>
  </si>
  <si>
    <t>2009-2011</t>
  </si>
  <si>
    <t>IPS e.max CAD (21852)
IPS e.max CAD on Zir (3630)
IPS Empress CAD (8187)
Monolithic Zir Zenostar (878)
Veneered Zir e.max ZirCAD(364)</t>
  </si>
  <si>
    <t>The authors received no financial support.</t>
  </si>
  <si>
    <t>Fractures:
e.max CAD SC 111/9053
e.max CAD I/O 70/12799
e.max CAD on Zir SC 19/3095
e.max CAD on Zir Bridges 21/535
monolithic Zir SC 0/716
monolithic Zir Bridges 0/162
veneered Zir Bridges 3/364</t>
  </si>
  <si>
    <t>SC, 3-5 unit bridges, I/O</t>
  </si>
  <si>
    <t xml:space="preserve">Aladağ A, Oğuz D, Çömlekoğlu ME, Akan E. In vivowear determination of novel CAD/CAM ceramic crowns by using 3D alignment. J Adv Prosthodont. 2019 Apr;11(2):120-127. doi: 10.4047/jap.2019.11.2.120. </t>
  </si>
  <si>
    <t>Aziz A, El-Mowafy O, Tenenbaum HC, Lawrence HP, Shokati B. Clinical performance of chairside monolithic lithium disilicate glass-ceramic CAD-CAM crowns. J Esthet Restor Dent. 2019 Nov;31(6):613-619. doi: 10.1111/jerd.12531.</t>
  </si>
  <si>
    <t xml:space="preserve">Becker J, John G, Becker K, Mainusch S, Diedrichs G, Schwarz F. Clinical performance of two-piece zirconia implants in the posterior mandible and maxilla: a prospective cohort study over 2 years. Clin Oral Implants Res. 2017 Jan;28(1):29-35. doi: 10.1111/clr.12610. </t>
  </si>
  <si>
    <t xml:space="preserve">Belli R, Petschelt A, Hofner B, Hajtó J, Scherrer SS, Lohbauer U. Fracture Rates and Lifetime Estimations of CAD/CAM All-ceramic Restorations. J Dent Res. 2016 Jan;95(1):67-73. doi: 10.1177/0022034515608187. </t>
  </si>
  <si>
    <t>Vanlıoğlu BA, Kahramanoğlu E, Yıldız C, Ozkan Y, Kulak-Özkan Y. Esthetic outcome evaluation of maxillary anterior single-tooth bone-level implants with metal or ceramic abutments and ceramic crowns. Int J Oral Maxillofac Implants. 2014 Sep-Oct;29(5):1130-6. doi: 10.11607/jomi.3439.</t>
  </si>
  <si>
    <t>Teichmann M, Göckler F, Weber V, Yildirim M, Wolfart S, Edelhoff D. Ten-year survival and complication rates of lithium-disilicate (Empress 2) tooth-supported crowns, implant-supported crowns, and fixed dental prostheses. J Dent. 2017 Jan;56:65-77. doi: 10.1016/j.jdent.2016.10.017.</t>
  </si>
  <si>
    <t>Thoma DS, Brandenberg F, Fehmer V, Büchi DL, Hämmerle CH, Sailer I. Randomized Controlled Clinical Trial of All-Ceramic Single Tooth Implant Reconstructions Using Modified Zirconia Abutments: Radiographic and Prosthetic Results at 1 Year of Loading. Clin Implant Dent Relat Res. 2016 Jun;18(3):462-72. doi: 10.1111/cid.12333.</t>
  </si>
  <si>
    <t xml:space="preserve">Thoma DS, Wolleb K, Bienz SP, Wiedemeier D, Hämmerle CHF, Sailer I. Early histological, microbiological, radiological, and clinical response to cemented and screw-retained all-ceramic single crowns. Clin Oral Implants Res. 2018 Oct;29(10):996-1006. doi: 10.1111/clr.13366. </t>
  </si>
  <si>
    <t>Suputtamongkol K, Anusavice KJ, Suchatlampong C, Sithiamnuai P, Tulapornchai C. Clinical performance and wear characteristics of veneered lithia-disilicate-based ceramic crowns. Dent Mater. 2008 May;24(5):667-73. doi: 10.1016/j.dental.2007.06.033.</t>
  </si>
  <si>
    <t xml:space="preserve">Spies BC, Pieralli S, Vach K, Kohal RJ. CAD/CAM-fabricated ceramic implant-supported single crowns made from lithium disilicate: Final results of a 5-year prospective cohort study. Clin Implant Dent Relat Res. 2017 Oct;19(5):876-883. doi: 10.1111/cid.12508. </t>
  </si>
  <si>
    <t>Sulaiman TA, Delgado AJ, Donovan TE. Survival rate of lithium disilicate restorations at 4 years: A retrospective study. J Prosthet Dent. 2015 Sep;114(3):364-6. doi: 10.1016/j.prosdent.2015.04.011.</t>
  </si>
  <si>
    <t>Reich S, Schierz O. Chair-side generated posterior lithium disilicate crowns after 4 years. Clin Oral Investig. 2013 Sep;17(7):1765-72. doi: 10.1007/s00784-012-0868-0.</t>
  </si>
  <si>
    <t>Saleh Samer M, Ali TT, Abdullah H. Clinical Outcomes of Lithium Disilicate Single Crowns after a Mean Duration of 3 Years - A Retrospective Study. Oral Health Prev Dent. 2018;16(3):249-257. doi: 10.3290/j.ohpd.a40758.</t>
  </si>
  <si>
    <t xml:space="preserve">Schepke U, Lohbauer U, Meijer HJ, Cune MS. Adhesive Failure of Lava Ultimate and Lithium Disilicate Crowns Bonded to Zirconia Abutments: A Prospective Within-Patient Comparison. Int J Prosthodont. 2018 May/Jun;31(3):208-210. doi: 10.11607/ijp.5617. </t>
  </si>
  <si>
    <t xml:space="preserve">Schmitz JH, Beani M. Effect of different cement types on monolithic lithium disilicate complete crowns with feather-edge preparation design in the posterior region. J Prosthet Dent. 2016 Jun;115(6):678-83. doi: 10.1016/j.prosdent.2015.10.007. </t>
  </si>
  <si>
    <t>Cionca N, Müller N, Mombelli A. Two-piece zirconia implants supporting all-ceramic crowns: a prospective clinical study. Clin Oral Implants Res. 2015 Apr;26(4):413-418. doi: 10.1111/clr.12370.</t>
  </si>
  <si>
    <t xml:space="preserve">De Angelis P, Passarelli PC, Gasparini G, Boniello R, D'Amato G, De Angelis S. Monolithic CAD-CAM lithium disilicate versus monolithic CAD-CAM zirconia for single implant-supported posterior crowns using a digital workflow: A 3-year cross-sectional retrospective study. J Prosthet Dent. 2020 Feb;123(2):252-256. doi: 10.1016/j.prosdent.2018.11.016. </t>
  </si>
  <si>
    <t>Esquivel-Upshaw J, Rose W, Oliveira E, Yang M, Clark AE, Anusavice K. Randomized, controlled clinical trial of bilayer ceramic and metal-ceramic crown performance. J Prosthodont. 2013 Apr;22(3):166-73. doi: 10.1111/j.1532-849X.2012.00913.x.</t>
  </si>
  <si>
    <t>Gehrt M, Wolfart S, Rafai N, Reich S, Edelhoff D. Clinical results of lithium-disilicate crowns after up to 9 years of service. Clin Oral Investig. 2013 Jan;17(1):275-84. doi: 10.1007/s00784-012-0700-x.</t>
  </si>
  <si>
    <t xml:space="preserve">Heierle L, Wolleb K, Hämmerle CH, Wiedemeier DB, Sailer I, Thoma DS. Randomized Controlled Clinical Trial Comparing Cemented Versus Screw-Retained Single Crowns on Customized Zirconia Abutments: 3-Year Results. Int J Prosthodont. 2019 Mar/Apr;32(2):174-176. doi: 10.11607/ijp.6080. </t>
  </si>
  <si>
    <t xml:space="preserve">Huettig F, Gehrke UP. Early complications and performance of 327 heat-pressed lithium disilicate crowns up to five years. J Adv Prosthodont. 2016 Jun;8(3):194-200. doi: 10.4047/jap.2016.8.3.194. </t>
  </si>
  <si>
    <t>Kraus RD, Epprecht A, Hämmerle CHF, Sailer I, Thoma DS. Cemented vs screw-retained zirconia-based single implant reconstructions: A 3-year prospective randomized controlled clinical trial. Clin Implant Dent Relat Res. 2019 Aug;21(4):578-585. doi: 10.1111/cid.12735.</t>
  </si>
  <si>
    <t xml:space="preserve">Laass A, Sailer I, Hüsler J, Hämmerle CH, Thoma DS. Randomized Controlled Clinical Trial of All-Ceramic Single-Tooth Implant Reconstructions Using Modified Zirconia Abutments: Results at 5 Years After Loading. Int J Periodontics Restorative Dent. 2019 Jan/Feb;39(1):17-27. doi: 10.11607/prd.3792. </t>
  </si>
  <si>
    <t xml:space="preserve">Tissue health, marginal integrity, secondary caries, proximal contact, anatomic contour, occlusion, surface texture, cracks/chips (fractures), color match, tooth sensitivity and wear (of crowns and opposing enamel). Numeric rankings ranged from 1 to 4, with 4 being excellent and 1 indicating a need for immediate replacement. </t>
  </si>
  <si>
    <t>2014-2015</t>
  </si>
  <si>
    <t>2002-2007</t>
  </si>
  <si>
    <t>2001-2004</t>
  </si>
  <si>
    <t>A/GIZ</t>
  </si>
  <si>
    <t>100 (SC)
78 (FPD)</t>
  </si>
  <si>
    <t>FPD: framework fracture (3), veneer fracture (1), irreparable framework damage after endodontic treatment (1), abutment tooth fracture (1)</t>
  </si>
  <si>
    <t>SC: 
Reparable veneer fracture (2)
FPD:
Reparable veneer fracture (1)</t>
  </si>
  <si>
    <t>SC 27
FPD 9</t>
  </si>
  <si>
    <t>SC 27
FPD 27</t>
  </si>
  <si>
    <t>SC 13
FPD 11</t>
  </si>
  <si>
    <t>Financial support by Ivoclar Vivadent</t>
  </si>
  <si>
    <t>2017-2018</t>
  </si>
  <si>
    <t xml:space="preserve">Nazirkar GS, Patil SV, Shelke PP, Mahagaonkar P. Comparative evaluation of natural enamel wear against polished yitrium tetragonal zirconia and polished lithium disilicate - An in vivo study. J Indian Prosthodont Soc. 2020 Jan-Mar;20(1):83-89. doi: 10.4103/jips.jips_218_19. </t>
  </si>
  <si>
    <t>2006-2007</t>
  </si>
  <si>
    <t>This study was supported by a grant from Dentsply Sirona Implants and by the authors’ institutions. Restorative materials were provided by Dentsply Sirona Implants, 3M, and Ivoclar Vivadent free of charge.</t>
  </si>
  <si>
    <t>Funding mentioned, no other conflicts of interest disclosed.</t>
  </si>
  <si>
    <t>2002-2013</t>
  </si>
  <si>
    <t>1997-1999</t>
  </si>
  <si>
    <t>2001-2007</t>
  </si>
  <si>
    <t>SC, FPD</t>
  </si>
  <si>
    <t>29 (8)</t>
  </si>
  <si>
    <t>SC
FPD
I/O
V</t>
  </si>
  <si>
    <t>survival rates, complications</t>
  </si>
  <si>
    <t>IPS e.max press (4)
Empress II (5)</t>
  </si>
  <si>
    <t>SC 200
FPD 88
I/O 40
V 300</t>
  </si>
  <si>
    <t>5-10</t>
  </si>
  <si>
    <t>SC: secondary caries (2), endodontic problem (4), abutment tooth fracture (1)</t>
  </si>
  <si>
    <t>fracture (3), chipping (5), repearable veneer fracture (2)</t>
  </si>
  <si>
    <t>Survival rate not calculated in meta-analysis, data from primary studies for SC: 
94.8-100</t>
  </si>
  <si>
    <t>This systematic review showed that all-ceramic restorations fabricated using the correct clinical protocol have an adequate clinical survival for at least 5 years of clinical service with very low complication rates. Minor ceramic chipping and debonding did not affect the longevity of the restorations.</t>
  </si>
  <si>
    <t>Primary studies</t>
  </si>
  <si>
    <t>Systematic reviews</t>
  </si>
  <si>
    <t>Bin</t>
  </si>
  <si>
    <t>Frequency</t>
  </si>
  <si>
    <t>Systematic Reviews</t>
  </si>
  <si>
    <t>e.max CAD</t>
  </si>
  <si>
    <t>Empress II</t>
  </si>
  <si>
    <t>Follow up</t>
  </si>
  <si>
    <t>mean follow up</t>
  </si>
  <si>
    <t>Not clear if Empress II or e.max Press was used</t>
  </si>
  <si>
    <t>IPS e.max CAD: veneered zirconia (30), monolithic (30)</t>
  </si>
  <si>
    <t>Suprinity</t>
  </si>
  <si>
    <t>No. of restorations</t>
  </si>
  <si>
    <t>IPS e.max CAD (40)</t>
  </si>
  <si>
    <t>IPS e.max (52)</t>
  </si>
  <si>
    <t>IPS e.max (40)</t>
  </si>
  <si>
    <t>All-ceramic (30)</t>
  </si>
  <si>
    <t>IPS e.max Press (49)</t>
  </si>
  <si>
    <t>IPS e.max Press (128)</t>
  </si>
  <si>
    <t>IPS E.max CAD (62)</t>
  </si>
  <si>
    <t>IPS e.max Press (104)</t>
  </si>
  <si>
    <t>IPS e.max Press (45)</t>
  </si>
  <si>
    <t>IPS e.max Press (17)
Zir (17)</t>
  </si>
  <si>
    <t xml:space="preserve">IPS Empress 2 (93)
</t>
  </si>
  <si>
    <t>IPS e.max Press (375)</t>
  </si>
  <si>
    <t>IPS e.max CAD (50)</t>
  </si>
  <si>
    <t>IPS e.max CAD (31)</t>
  </si>
  <si>
    <t>veneered e.max (+e.max ceram) (20)
Zir (24)</t>
  </si>
  <si>
    <t>IPS e.max (20)</t>
  </si>
  <si>
    <t>IPS e.max (56)</t>
  </si>
  <si>
    <t>IPS Empress 2 (SC 27)</t>
  </si>
  <si>
    <t>IPS e.max Press (15)
Zir (15)</t>
  </si>
  <si>
    <t>IPS e.max CAD (34)</t>
  </si>
  <si>
    <t>IPS e.max Press (88)</t>
  </si>
  <si>
    <t>IPS e.max CAD (24)</t>
  </si>
  <si>
    <t>IPS e.max (21340)</t>
  </si>
  <si>
    <t>IPS Empress 2 (40)</t>
  </si>
  <si>
    <t>IPS Empress 2 (SC 106, IS SC 32)</t>
  </si>
  <si>
    <t>IPS e.max Press (33)</t>
  </si>
  <si>
    <t>IPS Empress 2 (125)</t>
  </si>
  <si>
    <t>IPS Empress 2 (79)</t>
  </si>
  <si>
    <t>IPS Empress 2 (263)</t>
  </si>
  <si>
    <t>IPS e.max Press (55)</t>
  </si>
  <si>
    <t>prospective (4)
retrospective (1)</t>
  </si>
  <si>
    <t>67 (5)</t>
  </si>
  <si>
    <t>Ivoclar not specified</t>
  </si>
  <si>
    <t>No. of studies</t>
  </si>
  <si>
    <t>Prospective</t>
  </si>
  <si>
    <t>Retrospective</t>
  </si>
  <si>
    <t xml:space="preserve"> </t>
  </si>
  <si>
    <t xml:space="preserve"> Total</t>
  </si>
  <si>
    <t>Technical</t>
  </si>
  <si>
    <t>Fracture of veneering material / chipping</t>
  </si>
  <si>
    <t>Loss of retention / debonding</t>
  </si>
  <si>
    <t>Marginal discrepancies</t>
  </si>
  <si>
    <t>Marginal discoloration</t>
  </si>
  <si>
    <t>Abutment / screw loosening</t>
  </si>
  <si>
    <t>Occlusal roughness</t>
  </si>
  <si>
    <t>Biological</t>
  </si>
  <si>
    <t>Secondary caries</t>
  </si>
  <si>
    <t>Abutment tooth fracture</t>
  </si>
  <si>
    <t>Extraction of abutment tooth</t>
  </si>
  <si>
    <t>Soft tissue issues</t>
  </si>
  <si>
    <t>Aesthetical</t>
  </si>
  <si>
    <t>Total</t>
  </si>
  <si>
    <t xml:space="preserve">IPS e.max CAD (2)
IPS e.max press (3)
IPS Empress II (2)
NR (4)
</t>
  </si>
  <si>
    <t>x</t>
  </si>
  <si>
    <t>fracture (1)</t>
  </si>
  <si>
    <t>RCT (3)
prospective (5)</t>
  </si>
  <si>
    <t>e.max CAD SC 9053
e.max CAD I/O 12799
e.max CAD on Zir SC 3095
e.max CAD on Zir Bridges 535
monolithic Zir SC 716
monolithic Zir Bridges 162
veneered Zir Bridges 364</t>
  </si>
  <si>
    <t>Gardell</t>
  </si>
  <si>
    <t>Hammoudi</t>
  </si>
  <si>
    <t>Malament</t>
  </si>
  <si>
    <t>SC 381</t>
  </si>
  <si>
    <t>2-16.9</t>
  </si>
  <si>
    <t>Aziz AM, El-Mowafy O, Tenenbaum HC, Lawrence HP. Clinical performance of CAD-CAM crowns provided by predoctoral students at the University of Toronto. J Prosthet Dent. 2022 May;127(5):729-736. doi: 10.1016/j.prosdent.2020.09.048. Epub 2021 Jan 7. PMID: 33423821.</t>
  </si>
  <si>
    <t>Malament KA, Margvelashvili-Malament M, Natto ZS, Thompson V, Rekow D, Att W. Comparison of 16.9-year survival of pressed acid etched e.max lithium disilicate glass-ceramic complete and partial coverage restorations in posterior teeth: Performance and outcomes as a function of tooth position, age, sex, and thickness of ceramic material. J Prosthet Dent. 2021 Oct;126(4):533-545. doi: 10.1016/j.prosdent.2020.08.013. Epub 2020 Sep 30. PMID: 33010922.</t>
  </si>
  <si>
    <t>Malament KA, Natto ZS, Thompson V, Rekow D, Eckert S, Weber HP. Ten-year survival of pressed, acid-etched e.max lithium disilicate monolithic and bilayered complete-coverage restorations: Performance and outcomes as a function of tooth position and age. J Prosthet Dent. 2019 May;121(5):782-790. doi: 10.1016/j.prosdent.2018.11.024. Epub 2019 Apr 5. PMID: 30955942.</t>
  </si>
  <si>
    <t>Hammoudi W, Trulsson M, Svensson P, Smedberg JI. Long-term results of a randomized clinical trial of 2 types of ceramic crowns in participants with extensive tooth wear. J Prosthet Dent. 2022 Feb;127(2):248-257. doi: 10.1016/j.prosdent.2020.08.041. Epub 2020 Dec 7. PMID: 33303191.</t>
  </si>
  <si>
    <t>Gardell E, Larsson C, von Steyern PV. Translucent Zirconium Dioxide and Lithium Disilicate: A 3-Year Follow-up of a Prospective, Practice-Based Randomized Controlled Trial on Posterior Monolithic Crowns. Int J Prosthodont. 2021 Mar-Apr;34(2):163-172. doi: 10.11607/ijp.6795. PMID: 33882563.</t>
  </si>
  <si>
    <t>2012-2018</t>
  </si>
  <si>
    <t>M (102) / PM (108)</t>
  </si>
  <si>
    <t>V (55) / NV (155)</t>
  </si>
  <si>
    <t>IPS e.max CAD (210)</t>
  </si>
  <si>
    <t>RelyX Unicem (149), Calibra Universal (61)</t>
  </si>
  <si>
    <t>56.3 ± 13.8 (28-88)</t>
  </si>
  <si>
    <t>6.14 ± 1.1</t>
  </si>
  <si>
    <t>4.2 ± 0.12</t>
  </si>
  <si>
    <t>86.4 (84.3-88.5) (6y)</t>
  </si>
  <si>
    <t>93.0 (91.2-94.8) (6y)</t>
  </si>
  <si>
    <t>Open margin without caries (5), open marging with caries (1),  crown fracture (2), debonding (2), open contact (2), recurrent caries (7), endodontic problem (3), tooth fracture (1), marginal discoloration (5)</t>
  </si>
  <si>
    <t>Open margin without caries (5), open marging with caries (1), crown fracture (2), debonding (2), recurrent caries (2), endodontic problem (1), tooth fracture (1)</t>
  </si>
  <si>
    <t>LDS (30)
Zir (30)</t>
  </si>
  <si>
    <t>3.3 (1.7-4.2)</t>
  </si>
  <si>
    <t>The authors declare no conflicts of interest.</t>
  </si>
  <si>
    <t xml:space="preserve">The zirconium dioxide material was kindly provided by 3M ESPE. </t>
  </si>
  <si>
    <t>A (342) / P (371)</t>
  </si>
  <si>
    <t>IPS e.max Press (362)
BruxZir Solid Zirconia (3Y-TZP) (351)</t>
  </si>
  <si>
    <t>Monolithic / Veneered (85 zirconia crowns)</t>
  </si>
  <si>
    <t>Panavia F2.0</t>
  </si>
  <si>
    <t>44.8 +/- 9.1 (25-63)</t>
  </si>
  <si>
    <t>6y recall: 9</t>
  </si>
  <si>
    <t>Clinical outcomes of single full-coverage lithium  disilicate restorations: A systematic review</t>
  </si>
  <si>
    <t>19 (19)</t>
  </si>
  <si>
    <t>RCT (11)
prospective (3)
retrospective (5)</t>
  </si>
  <si>
    <t>2006-2022</t>
  </si>
  <si>
    <t>Cochrane</t>
  </si>
  <si>
    <t>Clinical outcomes: pulpal involvement, recurrent caries, post-operative sensitivity, and periodontal changes</t>
  </si>
  <si>
    <t>RoB 2</t>
  </si>
  <si>
    <t>SC
I/O</t>
  </si>
  <si>
    <t>Minor chipping (1)</t>
  </si>
  <si>
    <t>Clinical Outcomes of CAD/CAM (Lithium  disilicate and Zirconia) Based and Conventional  Full Crowns and Fixed Partial Dentures: A  Systematic Review and Meta-Analysis</t>
  </si>
  <si>
    <t>13 (4)</t>
  </si>
  <si>
    <t>2012-2021</t>
  </si>
  <si>
    <t>RCT (3)
prospective (1)</t>
  </si>
  <si>
    <t>Survival, success, clinical performance</t>
  </si>
  <si>
    <t>1-2</t>
  </si>
  <si>
    <t>marginal discoloration</t>
  </si>
  <si>
    <t>hypersensitivity</t>
  </si>
  <si>
    <t>fracture (2), minor fracture (1), marginal gap, proximal contact defect, loss of retention</t>
  </si>
  <si>
    <t>Špehar D, Jakovac M. Clinical Evaluation of Reduced-Thickness Monolithic Lithium-Disilicate Crowns: One-Year Follow-Up Results. Processes. 2021; 9(12):2119. https://doi.org/10.3390/pr9122119</t>
  </si>
  <si>
    <t>Spehar and Jakovac</t>
  </si>
  <si>
    <t>IPS e.max CAD (22)
IPS e.max Press (22)</t>
  </si>
  <si>
    <t xml:space="preserve">SA </t>
  </si>
  <si>
    <t>Layered 100.0
Monolithic 95.5</t>
  </si>
  <si>
    <t>Fracture (1), marginal adaptation (1)</t>
  </si>
  <si>
    <t>Marginal adapation (3), marginal discoloration (5)</t>
  </si>
  <si>
    <t>Survival, clinical evaluation</t>
  </si>
  <si>
    <t>This research received no external founding.</t>
  </si>
  <si>
    <t>Comparison of reduced-thickness monolithic lithium-disilicate crowns and conventional veneered crowns</t>
  </si>
  <si>
    <t>Ferrairo BM, de Azevedo-Silva LJ, Minim PR, Monteiro-Sousa RS, Pereira LF, Bitencourt SB, Cesar PF, Sidhu SK, Borges AFS. Biomechanical consideration in tooth-supported glass-ceramic restorations: A systematic review and meta-analysis of survival rates and irreparable failures. J Prosthet Dent. 2024 Nov;132(5):879.e1-879.e13. doi: 10.1016/j.prosdent.2024.05.007. Epub 2024 Jun 6. PMID: 38849264.</t>
  </si>
  <si>
    <t>46 (9)</t>
  </si>
  <si>
    <t>RCT (2)
prospective (7)</t>
  </si>
  <si>
    <t>RoB 2
ROBINS-I</t>
  </si>
  <si>
    <t>SC, PC, LV, FPD</t>
  </si>
  <si>
    <t>SC 671</t>
  </si>
  <si>
    <t xml:space="preserve">Restoration Fracture (4) 
Chipping (20)
Debonding (8) 
Post Fracture (1) 
Marginal Disadapt. (6) 
</t>
  </si>
  <si>
    <t xml:space="preserve">Tooth Fracture (4)  
Secondary Caries (6) 
Endodontic Problems (16) 
Periodontal Problem (9) </t>
  </si>
  <si>
    <t>Glass-ceramic materials demonstrate relatively high survival rates, indicating that they provide a safe and reliable option for partial coverage restorations, laminate veneers, and single crowns. However, fixed partial dentures had a higher proportion of irreparable failures and a lower survival rate, and caution is required.</t>
  </si>
  <si>
    <t>Seidel</t>
  </si>
  <si>
    <t>Seidel A, Belli R, Breidebach N, Wichmann M, Matta RE. The occlusal wear of ceramic fixed dental prostheses: 3-Year results in a randomized controlled clinical trial with split-mouth design. J Dent. 2020 Dec;103:103500. doi: 10.1016/j.jdent.2020.103500. Epub 2020 Oct 14. PMID: 33065218.</t>
  </si>
  <si>
    <t>IPS e.max CAD (15)
Zir (15)</t>
  </si>
  <si>
    <t>CDA</t>
  </si>
  <si>
    <t>Survival, success, clinical evaluation, occlusal wear</t>
  </si>
  <si>
    <t>This study was supported by Nobel Biocare AG, Zurich, Switzerland.</t>
  </si>
  <si>
    <t>The authors report no declarations of interest.</t>
  </si>
  <si>
    <t>Flores-Ferreyra BI, Argueta-Figueroa L, Torres-Rosas R, Carrasco-Gutiérrez RG, Casillas-Santana MA, Moyaho-Bernal MLA. Dental human enamel wear caused by ceramic antagonists: A systematic review and network meta-analysis. J Prosthodont Res. 2024 Jun 26. doi: 10.2186/jpr.JPR_D_23_00263. Epub ahead of print. PMID: 38925985.</t>
  </si>
  <si>
    <t>To systematically analyze the evidence from observational studies and clinical trials on enamel wear with different ceramic restorations.</t>
  </si>
  <si>
    <t>10 (3)</t>
  </si>
  <si>
    <t>2008-2020</t>
  </si>
  <si>
    <t>Occlusal wear of ceramic crowns and opposing natural teeth</t>
  </si>
  <si>
    <t>Enamel wear occurs in all teeth, even when the antagonist is a natural tooth. The wear is larger on surfaces with the ceramic crown antagonists studied (metal-ceramic, glazed zirconia, and polished zirconia). It is necessary to conduct additional clinical trials with larger follow-up periods and sample sizes.</t>
  </si>
  <si>
    <t>Mao Z, Beuer F, Hey J, Schmidt F, Sorensen JA, Prause E. Antagonist enamel tooth wear produced by different dental ceramic systems: A systematic review and network meta-analysis of controlled clinical trials. J Dent. 2024 Mar;142:104832. doi: 10.1016/j.jdent.2024.104832. Epub 2024 Jan 10. PMID: 38211687.</t>
  </si>
  <si>
    <t>To evaluate the amount of enamel tooth wear induced by different antagonistic ceramic crown materials in the posterior area within a follow-up period up to 24 months in function.</t>
  </si>
  <si>
    <t>7 (1)</t>
  </si>
  <si>
    <t>RCT (1)</t>
  </si>
  <si>
    <t>M/PM</t>
  </si>
  <si>
    <t xml:space="preserve">This systematic review demonstrated that prosthodontic ceramic materials produced significantly more antagonist enamel tooth wear than opposing natural enamel tooth wear, and ceramic material type was correlated to the degree of enamel tooth wear. </t>
  </si>
  <si>
    <t>0.5-9</t>
  </si>
  <si>
    <t>14 pulpal involvement
11 recurrent caries
15 post-operative sensitivity
9 periodontal disease</t>
  </si>
  <si>
    <t>Based on the endodontic and periodontic clinical responses of natural tooth abutments and their supporting periodontium, LDC-FCC can be considered a clinically successful restorative option.</t>
  </si>
  <si>
    <t>Ahn</t>
  </si>
  <si>
    <t>Ahn JJ, Bae EB, Lee JJ, Choi JW, Jeon YC, Jeong CM, Yun MJ, Lee SH, Lee KB, Huh JB. Clinical evaluation of the fit of lithium disilicate crowns fabricated with three different CAD-CAM systems. J Prosthet Dent. 2022 Feb;127(2):239-247. doi: 10.1016/j.prosdent.2020.06.031. Epub 2020 Nov 24. PMID: 33246562.</t>
  </si>
  <si>
    <t>G-Cem</t>
  </si>
  <si>
    <t>probing depth, bleeding index, plaque index</t>
  </si>
  <si>
    <t>A (12) / P (28)</t>
  </si>
  <si>
    <t>Marginal and occlusal gap, gingival health</t>
  </si>
  <si>
    <t>Forrer</t>
  </si>
  <si>
    <t>Forrer FA, Schnider N, Brägger U, Yilmaz B, Hicklin SP. Clinical performance and patient satisfaction obtained with tooth-supported ceramic crowns and fixed partial dentures. J Prosthet Dent. 2020 Oct;124(4):446-453. doi: 10.1016/j.prosdent.2019.08.012. Epub 2020 Jan 3. PMID: 31902533.</t>
  </si>
  <si>
    <t>2009-2013</t>
  </si>
  <si>
    <t>SC / FPD</t>
  </si>
  <si>
    <t>V (61)/NV (14)</t>
  </si>
  <si>
    <t>10.1 (SD +/- 0.2)</t>
  </si>
  <si>
    <t>4.08 (+/-0.36)</t>
  </si>
  <si>
    <t>IPS e.max CAD (20)
IPS e.max Press (55)
Zir FPD 43
MC FPD 28</t>
  </si>
  <si>
    <t>e.max press monolithic: 97.4
e.max press veneered: 100
e.max CAD: 93.8
all crowns: 97.1
Zir FPD: 100
MC FPD: 96.4
all FPD: 98.6</t>
  </si>
  <si>
    <t>e.max press monolithic: loss of vitality (1)
e.max press veneered: none
e.max CAD: loss of vitality (1), periapical lesion (1), PPD 6mm (1), chipping cohesive (1)</t>
  </si>
  <si>
    <t>survival and failure, success and complications, periodontal conditions, and patient satisfaction</t>
  </si>
  <si>
    <t>Scutella</t>
  </si>
  <si>
    <t>Samer</t>
  </si>
  <si>
    <t>Batson</t>
  </si>
  <si>
    <t>Scutella F, Weinstein T, Redaelli S, Cerutti A, Testori T, Özcan M. Reliability of Chair-side Monolithic CAD-CAM Generated Lithium Disilicate Single Crowns with Knife- Edge Finish Line: Up to 5-Year Retrospective Analysis of Clinical Performance. Eur J Prosthodont Restor Dent. 2020 May 28;28(2). doi: 10.1922/EJPRD_1930Scutella04. PMID: 32347669.</t>
  </si>
  <si>
    <t>2010-2015</t>
  </si>
  <si>
    <t>IPS e.max CAD (122)</t>
  </si>
  <si>
    <t>SA</t>
  </si>
  <si>
    <t>Maxcem Elite</t>
  </si>
  <si>
    <t>56.4</t>
  </si>
  <si>
    <t>knife-edge finish line preparation (occlusal: 2 mm,
axial: 1.5 mm reduction with 12-20° convergence angle)</t>
  </si>
  <si>
    <t>A (9) / PM (53) / M (60)</t>
  </si>
  <si>
    <t>V (24) / NV (98)</t>
  </si>
  <si>
    <t>2.2</t>
  </si>
  <si>
    <t>97.5</t>
  </si>
  <si>
    <t xml:space="preserve">Fracture (1) 
Loss of retention (1)
Endodontic problem (1) 
</t>
  </si>
  <si>
    <t xml:space="preserve">The authors did not have any commercial interest in any of
the materials used in this study. </t>
  </si>
  <si>
    <t>No funding was received for
this study.</t>
  </si>
  <si>
    <t>Batson ER, Cooper LF, Duqum I, Mendonça G. Clinical outcomes of three different crown systems with CAD/CAM technology. J Prosthet Dent. 2014 Oct;112(4):770-7. doi: 10.1016/j.prosdent.2014.05.002. Epub 2014 Jun 28. PMID: 24980739.</t>
  </si>
  <si>
    <t>IPS e.max CAD (10)
Zir Zenostar (10)
MC (12)</t>
  </si>
  <si>
    <t>Ketac Cem</t>
  </si>
  <si>
    <t>This study was supported by an American Academy of Fixed Prosthodontics Stanley D. Tylman grant.</t>
  </si>
  <si>
    <t>Marginal adaptation, contour, occlusion, shade, GCF, BOP</t>
  </si>
  <si>
    <t>2005-2015</t>
  </si>
  <si>
    <t xml:space="preserve">SC, FPD, IS SC, other </t>
  </si>
  <si>
    <t>IPS e.max Press</t>
  </si>
  <si>
    <t>Not reported for single crowns. Total: 556</t>
  </si>
  <si>
    <t>Not reported for single crowns. Total: 1960</t>
  </si>
  <si>
    <t>62 (17-97)</t>
  </si>
  <si>
    <t>not reported for SC</t>
  </si>
  <si>
    <t>failure, chipping, marginal breakdown</t>
  </si>
  <si>
    <t>SC (1783)
PC (610)</t>
  </si>
  <si>
    <t>2003-2020</t>
  </si>
  <si>
    <t>SC 1783
PC 610</t>
  </si>
  <si>
    <t>62 (20-99)</t>
  </si>
  <si>
    <t>mean 5.5 (up to 16.9)</t>
  </si>
  <si>
    <t>mean 2.6 (up to 10.4)</t>
  </si>
  <si>
    <t>SC 96.75
PC 95.27</t>
  </si>
  <si>
    <t>SC: fracture (16)
PC: fracture (6)</t>
  </si>
  <si>
    <t>survival and failure</t>
  </si>
  <si>
    <t>To assess the clinical performance of implantsupported monolithic all-ceramic single- and multi-unit restorations.</t>
  </si>
  <si>
    <t>3 (2)</t>
  </si>
  <si>
    <t>prospective (1)
retrospective (1)</t>
  </si>
  <si>
    <t>2014, 2016</t>
  </si>
  <si>
    <t>survival rate, success rate, failure, technical complications</t>
  </si>
  <si>
    <t xml:space="preserve">IPS e.max CAD (1)
IPS e.max press (1)
</t>
  </si>
  <si>
    <t>mean 2.4-2.6</t>
  </si>
  <si>
    <t>1 minor chipping, 1 occlusal roughness</t>
  </si>
  <si>
    <t>According to the results of this review and within its limitations, the use of monolithic lithium disilicate and zirconia for implant-supported single crowns and fixed prosthodontics was effective and reliable in short-term studies.</t>
  </si>
  <si>
    <t>Sources of funding of included studies</t>
  </si>
  <si>
    <t>Appropriate methods for conducting meta-analysis</t>
  </si>
  <si>
    <t>Explanation for selection of study design</t>
  </si>
  <si>
    <t>mean 2.8 (1-6)</t>
  </si>
  <si>
    <t>&lt;1</t>
  </si>
  <si>
    <t>≧</t>
  </si>
  <si>
    <t>The study was  supported by a grant of the International Team for Implantology (ITI), ITI research grant  780_2011.</t>
  </si>
  <si>
    <t>self sponsored</t>
  </si>
  <si>
    <t>Ivoclar</t>
  </si>
  <si>
    <t>including dental laboratory studies</t>
  </si>
  <si>
    <t>disclosure of conflicts</t>
  </si>
  <si>
    <t>public sponsor</t>
  </si>
  <si>
    <t>industry sponsor</t>
  </si>
  <si>
    <t>other industry sponsor</t>
  </si>
  <si>
    <t>no financial support</t>
  </si>
  <si>
    <t>≥ 1</t>
  </si>
  <si>
    <t>No. of RCTs</t>
  </si>
  <si>
    <t>No. of restorations in RCTs</t>
  </si>
  <si>
    <t>No. of prospective studies</t>
  </si>
  <si>
    <t>No. of restorations in prospective studies</t>
  </si>
  <si>
    <t>No. of retrospective studies</t>
  </si>
  <si>
    <t>No. of restorations in retrospective studies</t>
  </si>
  <si>
    <t>Post-operative sensitivity</t>
  </si>
  <si>
    <t>Proximal contact defect</t>
  </si>
  <si>
    <t>Abutment / post fracture</t>
  </si>
  <si>
    <t>Anatomic form</t>
  </si>
  <si>
    <t>Bone issues</t>
  </si>
  <si>
    <t>Crown / core fracture</t>
  </si>
  <si>
    <t>Type of complication / failure</t>
  </si>
  <si>
    <t>Follow up of Thoma 2016. Full text not retrieved.</t>
  </si>
  <si>
    <t>Both</t>
  </si>
  <si>
    <t>Follow up: Laass 2019</t>
  </si>
  <si>
    <t>Data based on warranty claims for fractured restorations at a large CAD/CAM machining center.</t>
  </si>
  <si>
    <t>e.max press</t>
  </si>
  <si>
    <t>Supported in part by the Faculty of Dentistry, University of Toronto</t>
  </si>
  <si>
    <t>Taskonak</t>
  </si>
  <si>
    <t>For all materials: 91.0 (51.3-98.7)</t>
  </si>
  <si>
    <t>Leucite and lithium-disilicate  reinforced glass ceramics pooled: 96.6 (94.9-97.7)</t>
  </si>
  <si>
    <t>1y 99% (95-100)
2y 99% (95-100)
5y 100% (95-100)</t>
  </si>
  <si>
    <t>2 abutment fractures, 1 coherent fracture of abutment-crown complex, 1 bulk-fracture, 1 chipping</t>
  </si>
  <si>
    <t>LD  could be a good alternative to zirconia, but its intermediate or persistent clinical performance needs to be  evaluated. Overall, zirconia and CAD/CAM techniques must evolve further to outclass the conventional  techniques used in the fabrication of SFCs and FPDs.</t>
  </si>
  <si>
    <t>Only tooth wear analyzed.
In general, for lithium disilicate crowns, there is no agreement in the results; one study reported that the mean occlusal wear volume of ceramic molar crowns was significantly lower than that of the opposing natural teeth, but there was no difference in contralateral antagonist wear (Esquival-Upshaw 2012, Suputtamongkol 2008). In contrast, statistically significant differences have been reported when comparing the natural enamel antagonist wear of lithium disilicate crows against that of controls (Nazirkar 2020).</t>
  </si>
  <si>
    <t>Life table analysis: 
cumulative survival rate
SC 
2y 100%
5y 97.86%
11y 96.74%
FPD
2y 83.39
5y 78.11
11y 70.93</t>
  </si>
  <si>
    <t xml:space="preserve">none </t>
  </si>
  <si>
    <t>Sleep bruxism</t>
  </si>
  <si>
    <t>Patients with bruxism habbits included (16.6%)</t>
  </si>
  <si>
    <t>IS SCs</t>
  </si>
  <si>
    <t>Periodontal problem / Peri-implantitis</t>
  </si>
  <si>
    <t>mean</t>
  </si>
  <si>
    <t>Lemos CAA, Verri FR, de Luna Gomes JM, Santiago Junior JF, Miyashita E, Mendonça G, Pellizzer EP. Survival and prosthetic complications of monolithic ceramic implant-supported single crowns and fixed partial dentures: A systematic review with meta-analysis. J Prosthet Dent. 2024 Dec;132(6):1237-1249. doi: 10.1016/j.prosdent.2022.11.013. Epub 2022 Dec 21. PMID: 36564291.</t>
  </si>
  <si>
    <t>To evaluate the clinical performance of monolithic ceramic implant-supported SCs and FPDs in terms of survival and prosthetic complication rates.</t>
  </si>
  <si>
    <t>28 (11)</t>
  </si>
  <si>
    <t>RCT (3)
prospective (8)</t>
  </si>
  <si>
    <t>2016-2021</t>
  </si>
  <si>
    <t>survival rates, complication rates</t>
  </si>
  <si>
    <t>1-6.7</t>
  </si>
  <si>
    <t>98 (95-100)</t>
  </si>
  <si>
    <t>fracture (4), minor chipping (1),  loss of retention (8), screw loosening (1), abutment fracture (6)</t>
  </si>
  <si>
    <t>The use of monolithic ceramic implant-supported SCs, independent of ceramic material, and monolithic zirconia implant-supported FPDs should be considered an effective and safe treatment option because of favorable short-term survival and low prosthetic complications. However, additional well-conducted studies with a longer-term follow-up and direct comparison between veneered restorations are recommended to reassess clinical performance.</t>
  </si>
  <si>
    <t>Cionca N, Hashim D, Mombelli A. Two-piece zirconia implants supporting all-ceramic crowns: Six-year results of a prospective cohort study. Clin Oral Implants Res. 2021 Jun;32(6):695-701. doi: 10.1111/clr.13734. Epub 2021 Apr 6. PMID: 33638169.</t>
  </si>
  <si>
    <t>6.8 (6.2-7.7) after loading</t>
  </si>
  <si>
    <t>Implant survival 83% (6y)</t>
  </si>
  <si>
    <t xml:space="preserve">implants lost (8 - implant fracture (1), peri-implantitis (1), primary failure (1), aseptic loosening (5))
other complications/failures: abutment fracture (6), loss of retention (6), peri-implantitis (2), progressive bone loss (5)  </t>
  </si>
  <si>
    <t>follow up on Cionca 2015</t>
  </si>
  <si>
    <t>precedessor of Cionca 2021</t>
  </si>
  <si>
    <t>Wolfart S, Rittich A, Groß K, Hartkamp O, von der Stück A, Raith S, Reich S. Cemented versus screw-retained posterior implant-supported single crowns: A 24-month randomized controlled clinical trial. Clin Oral Implants Res. 2021 Dec;32(12):1484-1495. doi: 10.1111/clr.13849. Epub 2021 Oct 3. PMID: 34547824.</t>
  </si>
  <si>
    <t>Wolfart</t>
  </si>
  <si>
    <t>2014-2016</t>
  </si>
  <si>
    <t xml:space="preserve">IPS e.max CAD
IPS e.max </t>
  </si>
  <si>
    <t>Multilink Implant</t>
  </si>
  <si>
    <t>47 (26-80)</t>
  </si>
  <si>
    <t>Clinical evaluation, biological parameters, radiographic examination</t>
  </si>
  <si>
    <t>The study was funded by Ivoclar Vivadent. The ceramic, luting, and composite materials were provided by Ivoclar Vivadent. The implants and the metal components for the suprastructures were funded by the Oral Reconstruction Foundation (ref# CF41308)</t>
  </si>
  <si>
    <t>The authors S. Wolfart and S. Reich did oral presentations and/  or courses for the funding institutions and received an adequate  honorarium.</t>
  </si>
  <si>
    <t>Mihali S, Canjau S, Bratu E, Wang HL. Utilization of Ceramic Inlays for Sealing Implant Prostheses Screw Access Holes: A Case-Control Study. Int J Oral Maxillofac Implants. 2016 Sep-Oct;31(5):1142-9. doi: 10.11607/jomi.4733. PMID: 27632271.</t>
  </si>
  <si>
    <t>Mihali</t>
  </si>
  <si>
    <t>42.6 (+/- 7.2)</t>
  </si>
  <si>
    <t>FDI (Hickel 2010)</t>
  </si>
  <si>
    <t>Clinical evaluation, wear</t>
  </si>
  <si>
    <t>Compared sealing of screw access holes with composite and ceramic inlays</t>
  </si>
  <si>
    <t>Luting procedure</t>
  </si>
  <si>
    <t>Data beyond 4 years from only 1 study</t>
  </si>
  <si>
    <t>Al-Dulaijan</t>
  </si>
  <si>
    <t>Al-Haj Husain</t>
  </si>
  <si>
    <t>Aldegheishem</t>
  </si>
  <si>
    <t>Araujo</t>
  </si>
  <si>
    <t>Aswal</t>
  </si>
  <si>
    <t>Benli</t>
  </si>
  <si>
    <t>Conrad</t>
  </si>
  <si>
    <t>Ferrairo</t>
  </si>
  <si>
    <t>Flores-Ferreyra</t>
  </si>
  <si>
    <t>Hmaidouch</t>
  </si>
  <si>
    <t>Kassardjian</t>
  </si>
  <si>
    <t>Lemos</t>
  </si>
  <si>
    <t>Mao</t>
  </si>
  <si>
    <t>Maroulakos</t>
  </si>
  <si>
    <t>Mazza</t>
  </si>
  <si>
    <t>Pieger</t>
  </si>
  <si>
    <t>Pjetursson</t>
  </si>
  <si>
    <t>Rabel</t>
  </si>
  <si>
    <t>Rodrigues</t>
  </si>
  <si>
    <t>Sailer</t>
  </si>
  <si>
    <t>Spitznagel</t>
  </si>
  <si>
    <t>Vagropoulou</t>
  </si>
  <si>
    <t>Velastegui</t>
  </si>
  <si>
    <t>Wang</t>
  </si>
  <si>
    <t>Al-Dulaijan 2023</t>
  </si>
  <si>
    <t>Al-Haj Husain 2020</t>
  </si>
  <si>
    <t>Aldegheishem 2017</t>
  </si>
  <si>
    <t>AlMashaan &amp; Aldakheel 2022</t>
  </si>
  <si>
    <t>Araujo 2016</t>
  </si>
  <si>
    <t>Aswal 2023</t>
  </si>
  <si>
    <t>Aziz 2020</t>
  </si>
  <si>
    <t>Benli 2022</t>
  </si>
  <si>
    <t>Conrad 2007</t>
  </si>
  <si>
    <t>Ferrairo 2024</t>
  </si>
  <si>
    <t>Flores-Ferreyra 2024</t>
  </si>
  <si>
    <t>Hmaidouch 2013</t>
  </si>
  <si>
    <t>Kassardjian 2016</t>
  </si>
  <si>
    <t>Lemos 2024</t>
  </si>
  <si>
    <t>Mao 2024</t>
  </si>
  <si>
    <t>Maroulakos 2019</t>
  </si>
  <si>
    <t>Mazza 2021</t>
  </si>
  <si>
    <t>Pieger 2014</t>
  </si>
  <si>
    <t>Pjetursson 2021</t>
  </si>
  <si>
    <t>Rabel 2018</t>
  </si>
  <si>
    <t>Rodrigues 2019</t>
  </si>
  <si>
    <t>Sailer 2015</t>
  </si>
  <si>
    <t>De Souza Melo 2018</t>
  </si>
  <si>
    <t>Spitznagel 2017</t>
  </si>
  <si>
    <t>Spitznagel 2022</t>
  </si>
  <si>
    <t>Vagropoulou 2018</t>
  </si>
  <si>
    <t>Velastegui 2022</t>
  </si>
  <si>
    <t>Wang 2012</t>
  </si>
  <si>
    <t>Ahn 2022</t>
  </si>
  <si>
    <t>Akin 2015</t>
  </si>
  <si>
    <t>Aladag 2019</t>
  </si>
  <si>
    <t>Aziz 2019</t>
  </si>
  <si>
    <t>Aziz 2022</t>
  </si>
  <si>
    <t>Batson 2014</t>
  </si>
  <si>
    <t>Becker 2017</t>
  </si>
  <si>
    <t>Belli 2015</t>
  </si>
  <si>
    <t>Cannizzaro 2010</t>
  </si>
  <si>
    <t>Canullo 2007</t>
  </si>
  <si>
    <t>Cionca 2015</t>
  </si>
  <si>
    <t>Cionca 2021</t>
  </si>
  <si>
    <t>Cooper 2016</t>
  </si>
  <si>
    <t>Cortellini and Canale 2012</t>
  </si>
  <si>
    <t>De Angelis 2019</t>
  </si>
  <si>
    <t>Esquivel-Upshaw  2013</t>
  </si>
  <si>
    <t>Etman and Woolford 2010</t>
  </si>
  <si>
    <t>Fabbri 2014</t>
  </si>
  <si>
    <t>Fasbinder 2010</t>
  </si>
  <si>
    <t>Forrer 2020</t>
  </si>
  <si>
    <t>Gardell 2021</t>
  </si>
  <si>
    <t>Gehrt 2013</t>
  </si>
  <si>
    <t>Gierthmuehlen 2020</t>
  </si>
  <si>
    <t>Hammoudi 2022</t>
  </si>
  <si>
    <t>Heierle 2019</t>
  </si>
  <si>
    <t>Hekland 2003</t>
  </si>
  <si>
    <t>Huettig and Gehrke 2016</t>
  </si>
  <si>
    <t>Joda 2017</t>
  </si>
  <si>
    <t>Koller 2020</t>
  </si>
  <si>
    <t>Kraus 2019</t>
  </si>
  <si>
    <t>Laass 2019</t>
  </si>
  <si>
    <t>Linkevicius 2018</t>
  </si>
  <si>
    <t>Malament 2019</t>
  </si>
  <si>
    <t>Malament 2021</t>
  </si>
  <si>
    <t>Marquardt and Strub 2006</t>
  </si>
  <si>
    <t>Mihali 2016</t>
  </si>
  <si>
    <t>Nazirkar 2020</t>
  </si>
  <si>
    <t>Paolantoni 2016</t>
  </si>
  <si>
    <t>Payer 2015</t>
  </si>
  <si>
    <t>Peron and Romanos 2016</t>
  </si>
  <si>
    <t>Rammelsberg 2020</t>
  </si>
  <si>
    <t>Rauch 2017</t>
  </si>
  <si>
    <t>Rauch 2018</t>
  </si>
  <si>
    <t>Reich and Schierz 2013</t>
  </si>
  <si>
    <t>Samer 2018</t>
  </si>
  <si>
    <t>Schepke 2018</t>
  </si>
  <si>
    <t>Schmitz 2016</t>
  </si>
  <si>
    <t>Schmitz 2017</t>
  </si>
  <si>
    <t>Scutella 2020</t>
  </si>
  <si>
    <t>Seidel 2020</t>
  </si>
  <si>
    <t>Seydler and Schmitter 2015</t>
  </si>
  <si>
    <t>Simeone and Gracis 2015</t>
  </si>
  <si>
    <t>Spehar and Jakovac 2021</t>
  </si>
  <si>
    <t>Spies 2017</t>
  </si>
  <si>
    <t>Sulaiman 2015</t>
  </si>
  <si>
    <t>Suputtamongkol 2008</t>
  </si>
  <si>
    <t>Taskonak 2006</t>
  </si>
  <si>
    <t>Teichman 2017</t>
  </si>
  <si>
    <t>Thoma 2016</t>
  </si>
  <si>
    <t>Thoma 2018</t>
  </si>
  <si>
    <t>Toman and Toksavul 2015</t>
  </si>
  <si>
    <t>Toksavul and Toman 2007</t>
  </si>
  <si>
    <t>Valenti &amp; Valenti 2009</t>
  </si>
  <si>
    <t>Vanlioglu 2014</t>
  </si>
  <si>
    <t>Wolfart 2021</t>
  </si>
  <si>
    <t>Author</t>
  </si>
  <si>
    <t>Al-Dulaijan YA, Aljubran HM, Alrayes NM, Aldulaijan HA, AlSharief M, Aljofi FE, Ibrahim MS. Clinical outcomes of single full-coverage lithium disilicate restorations: A systematic review. Saudi Dent J. 2023 Jul;35(5):403-422. doi: 10.1016/j.sdentj.2023.05.012. Epub 2023 May 22. PMID: 37520610; PMCID: PMC10373088.</t>
  </si>
  <si>
    <t>Clinical Performance of Partial and Full-Coverage Fixed Dental Restorations Fabricated from Hybrid Polymer and Ceramic CAD/CAM Materials: A Systematic Review and Meta-Analysis.</t>
  </si>
  <si>
    <t>Al-Haj Husain N, Özcan M, Molinero-Mourelle P, Joda T. Clinical Performance of Partial and Full-Coverage Fixed Dental Restorations Fabricated from Hybrid Polymer and Ceramic CAD/CAM Materials: A Systematic Review and Meta-Analysis. J Clin Med. 2020 Jul 4;9(7):2107. doi: 10.3390/jcm9072107. PMID: 32635470; PMCID: PMC7408958.</t>
  </si>
  <si>
    <t>To investigate the clinical outcomes of single, full-coverage, lithium disilicate restorations in an adult population in comparison with other materials commonly used for single, full-coverage restorations such as zirconia, full metal, and porcelain-fused metal crowns.</t>
  </si>
  <si>
    <t>Aldegheishem A, Ioannidis G, Att W, Petridis H. Success and Survival of Various Types of All-Ceramic Single Crowns: A Critical Review and Analysis of Studies with a Mean Follow-Up of 5 Years or Longer. Int J Prosthodont. 2017 Mar/Apr;30(2):168-181. doi: 10.11607/ijp.4703. PMID: 28267829.</t>
  </si>
  <si>
    <t>To assess the survival and success rates of allceramic single crowns manufactured using different ceramic materials with a mean follow-up time of 5 years or longer.</t>
  </si>
  <si>
    <t>To summarize the overall survival of fixed LDS dental prostheses and to critically appraise the literature that focuses on their survival rate</t>
  </si>
  <si>
    <t>AlMashaan A, Aldakheel A. Survival of Complete Coverage Tooth-Retained Fixed Lithium Disilicate Prostheses: A Systematic Review. Medicina (Kaunas). 2022 Dec 31;59(1):95. doi: 10.3390/medicina59010095. PMID: 36676719; PMCID: PMC9866245.</t>
  </si>
  <si>
    <t>Survival of all-ceramic restorations after a minimum follow-up of five years: A systematic review.</t>
  </si>
  <si>
    <t>Araujo NS, Moda MD, Silva EA, Zavanelli AC, Mazaro JV, Pellizzer EP. Survival of all-ceramic restorations after a minimum follow-up of five years: A systematic review. Quintessence Int. 2016;47(5):395-405. doi: 10.3290/j.qi.a35699. PMID: 26949760.</t>
  </si>
  <si>
    <t>Aswal GS, Rawat R, Dwivedi D, Prabhakar N, Kumar V. Clinical Outcomes of CAD/CAM (Lithium disilicate and Zirconia) Based and Conventional Full Crowns and Fixed Partial Dentures: A Systematic Review and Meta-Analysis. Cureus. 2023 Apr 20;15(4):e37888. doi: 10.7759/cureus.37888. PMID: 37213959; PMCID: PMC10199723.</t>
  </si>
  <si>
    <t>Aziz A, El-Mowafy O, Paredes S. Clinical outcomes of lithium disilicate glass-ceramic crowns fabricated with CAD/CAM technology: A systematic review. Dent Med Probl. 2020 Apr-Jun;57(2):197-206. doi: 10.17219/dmp/115522. PMID: 32673449.</t>
  </si>
  <si>
    <t>Benli M, Turkyilmaz I, Martinez JL, Schwartz S. Clinical performance of lithium disilicate and zirconia CAD/CAM crowns using digital impressions: A systematic review. Prim Dent J. 2022 Dec;11(4):71-76. doi: 10.1177/20501684221132941. PMID: 36533368.</t>
  </si>
  <si>
    <t>Current ceramic materials and systems with clinical recommendations: a systematic review.</t>
  </si>
  <si>
    <t>Conrad HJ, Seong WJ, Pesun IJ. Current ceramic materials and systems with clinical recommendations: a systematic review. J Prosthet Dent. 2007 Nov;98(5):389-404. doi: 10.1016/S0022-3913(07)60124-3. PMID: 18021828.</t>
  </si>
  <si>
    <t>Biomechanical consideration in tooth-supported glass-ceramic restorations: A systematic review and meta-analysis of survival rates and irreparable failures</t>
  </si>
  <si>
    <t>To comprehensively evaluate the survival rates and irreparable failures of monolithic glassceramic laminate veneers, partial coverage restorations (inlays and onlays), single crowns, and fixed partial dentures, with a focus on their biomechanical indications and supporting evidence-based clinical decision-making.</t>
  </si>
  <si>
    <t>Dental human enamel wear caused by ceramic antagonists: A systematic review and network meta-analysis.</t>
  </si>
  <si>
    <t>Tooth wear against ceramic crowns in posterior region: a systematic literature review.</t>
  </si>
  <si>
    <t>Hmaidouch R, Weigl P. Tooth wear against ceramic crowns in posterior region: a systematic literature review. Int J Oral Sci. 2013 Dec;5(4):183-90. doi: 10.1038/ijos.2013.73. Epub 2013 Oct 18. PMID: 24136675; PMCID: PMC3967317.</t>
  </si>
  <si>
    <t>A systematic review and meta analysis of the longevity of anterior and posterior all-ceramic crowns.</t>
  </si>
  <si>
    <t>Kassardjian V, Varma S, Andiappan M, Creugers NHJ, Bartlett D. A systematic review and meta analysis of the longevity of anterior and posterior all-ceramic crowns. J Dent. 2016 Dec;55:1-6. doi: 10.1016/j.jdent.2016.08.009. Epub 2016 Sep 1. PMID: 27594093.</t>
  </si>
  <si>
    <t>Survival and prosthetic complications of monolithic ceramic implant-supported single crowns and fixed partial dentures: A systematic review with meta-analysis.</t>
  </si>
  <si>
    <t>Antagonist enamel tooth wear produced by different dental ceramic systems: A systematic review and network meta-analysis of controlled clinical trials.</t>
  </si>
  <si>
    <t>Maroulakos G, Thompson GA, Kontogiorgos ED. Effect of cement type on the clinical performance and complications of zirconia and lithium disilicate tooth-supported crowns: A systematic review. Report of the Committee on Research in Fixed Prosthodontics of the American Academy of Fixed Prosthodontics. J Prosthet Dent. 2019 May;121(5):754-765. doi: 10.1016/j.prosdent.2018.10.011. Epub 2019 Mar 15. PMID: 30885580.</t>
  </si>
  <si>
    <t>Survival and complications of monolithic ceramic for tooth-supported fixed dental prostheses: A systematic review and meta-analysis.</t>
  </si>
  <si>
    <t>Mazza LC, Lemos CAA, Pesqueira AA, Pellizzer EP. Survival and complications of monolithic ceramic for tooth-supported fixed dental prostheses: A systematic review and meta-analysis. J Prosthet Dent. 2022 Oct;128(4):566-574. doi: 10.1016/j.prosdent.2021.01.020. Epub 2021 Mar 19. PMID: 33745685.</t>
  </si>
  <si>
    <t>Clinical outcomes of lithium disilicate single crowns and partial fixed dental prostheses: a systematic review.</t>
  </si>
  <si>
    <t>Pieger S, Salman A, Bidra AS. Clinical outcomes of lithium disilicate single crowns and partial fixed dental prostheses: a systematic review. J Prosthet Dent. 2014 Jul;112(1):22-30. doi: 10.1016/j.prosdent.2014.01.005. Epub 2014 Mar 24. PMID: 24674802.</t>
  </si>
  <si>
    <t>A systematic review and meta-analysis evaluating the survival, the failure, and the complication rates of veneered and monolithic all-ceramic implant-supported single crowns.</t>
  </si>
  <si>
    <t>Pjetursson BE, Sailer I, Latyshev A, Rabel K, Kohal RJ, Karasan D. A systematic review and meta-analysis evaluating the survival, the failure, and the complication rates of veneered and monolithic all-ceramic implant-supported single crowns. Clin Oral Implants Res. 2021 Oct;32 Suppl 21(Suppl 21):254-288. doi: 10.1111/clr.13863. Erratum in: Clin Oral Implants Res. 2021 Dec;32(12):1507. doi: 10.1111/clr.13877. PMID: 34642991; PMCID: PMC9293296.</t>
  </si>
  <si>
    <t>Rabel K, Spies BC, Pieralli S, Vach K, Kohal RJ. The clinical performance of all-ceramic implant-supported single crowns: A systematic review and meta-analysis. Clin Oral Implants Res. 2018 Oct;29 Suppl 18:196-223. doi: 10.1111/clr.13337. PMID: 30306684.</t>
  </si>
  <si>
    <t>Rodrigues SB, Franken P, Celeste RK, Leitune VCB, Collares FM. CAD/CAM or conventional ceramic materials restorations longevity: a systematic review and meta-analysis. J Prosthodont Res. 2019 Oct;63(4):389-395. doi: 10.1016/j.jpor.2018.11.006. Epub 2019 Jul 11. PMID: 31303569.</t>
  </si>
  <si>
    <t>All-ceramic or metal-ceramic tooth-supported fixed dental prostheses (FDPs)? A systematic review of the survival and complication rates. Part I: Single crowns (SCs).</t>
  </si>
  <si>
    <t>Sailer I, Makarov NA, Thoma DS, Zwahlen M, Pjetursson BE. All-ceramic or metal-ceramic tooth-supported fixed dental prostheses (FDPs)? A systematic review of the survival and complication rates. Part I: Single crowns (SCs). Dent Mater. 2015 Jun;31(6):603-23. doi: 10.1016/j.dental.2015.02.011. Epub 2015 Apr 2. Erratum in: Dent Mater. 2016 Dec;32(12):e389-e390. doi: 10.1016/j.dental.2016.09.032. PMID: 25842099.</t>
  </si>
  <si>
    <t>(1) To update the previous systematic review [Pjetursson 2007] on toothsupported FDPs with an additional literature search including retrospective and prospective studies from 2007 to 2013. 
(2) To obtain overall robust estimates of the long-term survival and complication rates of all-ceramic crowns over an observation period of at least 3 years. 
(3) To compare the survival and complication rates of allceramic crowns with the ones of metal-ceramic crowns (gold standard).</t>
  </si>
  <si>
    <t>de Souza Melo</t>
  </si>
  <si>
    <t>Association of sleep bruxism with ceramic restoration failure: A systematic review and meta-analysis.</t>
  </si>
  <si>
    <t>de Souza Melo G, Batistella EÂ, Bertazzo-Silveira E, Simek Vega Gonçalves TM, Mendes de Souza BD, Porporatti AL, Flores-Mir C, De Luca Canto G. Association of sleep bruxism with ceramic restoration failure: A systematic review and meta-analysis. J Prosthet Dent. 2018 Mar;119(3):354-362. doi: 10.1016/j.prosdent.2017.07.005. Epub 2017 Sep 28. PMID: 28967401.</t>
  </si>
  <si>
    <t>Spitznagel FA, Horvath SD, Gierthmuehlen PC. Prosthetic protocols in implant-based oral rehabilitations: A systematic review on the clinical outcome of monolithic all-ceramic single- and multi-unit prostheses. Eur J Oral Implantol. 2017;10 Suppl 1:89-99. PMID: 28944371.</t>
  </si>
  <si>
    <t>Clinical outcomes of all-ceramic single crowns and fixed dental prostheses supported by ceramic implants: A systematic review and meta-analyses.</t>
  </si>
  <si>
    <t>Spitznagel FA, Balmer M, Wiedemeier DB, Jung RE, Gierthmuehlen PC. Clinical outcomes of all-ceramic single crowns and fixed dental prostheses supported by ceramic implants: A systematic review and meta-analyses. Clin Oral Implants Res. 2022 Jan;33(1):1-20. doi: 10.1111/clr.13871. Epub 2021 Nov 5. PMID: 34665900; PMCID: PMC9297865.</t>
  </si>
  <si>
    <t>Vagropoulou GI, Klifopoulou GL, Vlahou SG, Hirayama H, Michalakis K. Complications and survival rates of inlays and onlays vs complete coverage restorations: A systematic review and analysis of studies. J Oral Rehabil. 2018 Nov;45(11):903-920. doi: 10.1111/joor.12695. Epub 2018 Aug 13. PMID: 30019391.</t>
  </si>
  <si>
    <t>To identify clinical studies in which crowns  and inlays/onlays were used to restore damaged teeth and compare their biological and technical complications, as well as their survival rates.</t>
  </si>
  <si>
    <t>León Velastegui M, Montiel-Company JM, Agustín-Panadero R, Fons-Badal C, Solá-Ruíz MF. Enamel Wear of Antagonist Tooth Caused by Dental Ceramics: Systematic Review and Meta-Analysis. J Clin Med. 2022 Nov 4;11(21):6547. doi: 10.3390/jcm11216547. PMID: 36362777; PMCID: PMC9657667.</t>
  </si>
  <si>
    <t>A systematic review of all-ceramic crowns: clinical fracture rates in relation to restored tooth type.</t>
  </si>
  <si>
    <t>Wang X, Fan D, Swain MV, Zhao K. A systematic review of all-ceramic crowns: clinical fracture rates in relation to restored tooth type. Int J Prosthodont. 2012 Sep-Oct;25(5):441-50. PMID: 22930765.</t>
  </si>
  <si>
    <t>Complications in total: 9, only failures (3) specified. In original study by Gehrt 2013 4 failures, but 1 restoration remaining in situ on patients request. According to Gehrt both biological complications resulted in extraction of the teeth</t>
  </si>
  <si>
    <t>Joda 2016 should have been excluded, since only time-efficancy and costs of digital vs. conventional workflow were analysed, no follow-up, no information on clinical performance</t>
  </si>
  <si>
    <t>TS</t>
  </si>
  <si>
    <t>IS</t>
  </si>
  <si>
    <t>Tooth/Implant supported</t>
  </si>
  <si>
    <t>both</t>
  </si>
  <si>
    <t>both
IS (52) / TS (808)</t>
  </si>
  <si>
    <t>both
IS (32)/ TS (106)</t>
  </si>
  <si>
    <t>This study follows up on short-term results (≤24 months) reported previously from the same trial (Payer et al., 2015)</t>
  </si>
  <si>
    <t>Monolithic/ layered</t>
  </si>
  <si>
    <r>
      <t xml:space="preserve">Crowns provided by final year predoctoral students
</t>
    </r>
    <r>
      <rPr>
        <sz val="8"/>
        <color rgb="FFFF0000"/>
        <rFont val="Arial"/>
        <family val="2"/>
      </rPr>
      <t>Potential overlap of patient cohort with Aziz 2019. No reference in study, but identical setting and ethic votum.</t>
    </r>
  </si>
  <si>
    <r>
      <t xml:space="preserve">The crowns were prepared and cemented by fourth-year predoctoral students supervised by a faculty member in the Department of Restorative Dentistry.
</t>
    </r>
    <r>
      <rPr>
        <sz val="8"/>
        <color rgb="FFFF0000"/>
        <rFont val="Arial"/>
        <family val="2"/>
      </rPr>
      <t>Potential overlap of patient cohort with Aziz 2022</t>
    </r>
  </si>
  <si>
    <r>
      <t xml:space="preserve">Between years 2 and 3, gradual roughening of the occlusal surface occurred in some of the ceramic-ceramic crowns, possibly caused by dissolution and wear of the glaze. Statistically significant differences in surface texture (p = 0.0013) and crown wear (p = 0.0078) were found at year 3 between the metal-ceramic crowns and the lithium-disilicate-based crowns 
Complications not reported
</t>
    </r>
    <r>
      <rPr>
        <sz val="8"/>
        <color rgb="FFFF0000"/>
        <rFont val="Arial"/>
        <family val="2"/>
      </rPr>
      <t>Same patient cohort published in three different journals (Silva 2011, Esquivel-Upshaw 2012)</t>
    </r>
  </si>
  <si>
    <r>
      <t xml:space="preserve">7 patients were considered drop-outs: diseased (1), abutment fracture (1), irreparable major chipping (1), noncompliance (2), technician failure (1), moved away(1)
</t>
    </r>
    <r>
      <rPr>
        <sz val="8"/>
        <color rgb="FFFF0000"/>
        <rFont val="Arial"/>
        <family val="2"/>
      </rPr>
      <t>Follow up on Thoma 2018</t>
    </r>
  </si>
  <si>
    <r>
      <t xml:space="preserve">results for single crown restorations not specified
</t>
    </r>
    <r>
      <rPr>
        <sz val="8"/>
        <color rgb="FFFF0000"/>
        <rFont val="Arial"/>
        <family val="2"/>
      </rPr>
      <t>possible overlap of patient cohort with Malament 2021</t>
    </r>
  </si>
  <si>
    <r>
      <t xml:space="preserve">average time to failure was 3.54 (0.02-7.9) years
</t>
    </r>
    <r>
      <rPr>
        <sz val="8"/>
        <color rgb="FFFF0000"/>
        <rFont val="Arial"/>
        <family val="2"/>
      </rPr>
      <t>possible overlap of patient cohort with Malament 2019</t>
    </r>
  </si>
  <si>
    <r>
      <t xml:space="preserve">Follow up for implants 2y, for restorations 1y. Survival implants zirconia 93.3%, titanium 100%
</t>
    </r>
    <r>
      <rPr>
        <sz val="8"/>
        <color rgb="FFFF0000"/>
        <rFont val="Arial"/>
        <family val="2"/>
      </rPr>
      <t>Same patient cohort as Koller 2020</t>
    </r>
  </si>
  <si>
    <r>
      <t xml:space="preserve">Feather-edge preparation
</t>
    </r>
    <r>
      <rPr>
        <sz val="8"/>
        <color rgb="FFFF0000"/>
        <rFont val="Arial"/>
        <family val="2"/>
      </rPr>
      <t>possible overlap of patient cohort with Schmitz 2017</t>
    </r>
  </si>
  <si>
    <r>
      <t xml:space="preserve">Feather-edge preparation
</t>
    </r>
    <r>
      <rPr>
        <sz val="8"/>
        <color rgb="FFFF0000"/>
        <rFont val="Arial"/>
        <family val="2"/>
      </rPr>
      <t>possible overlap of patient cohort with Schmitz 2016</t>
    </r>
  </si>
  <si>
    <r>
      <t xml:space="preserve">Cemented reconstructions were associated with more inflammatory cells, and more patients were diagnosed with periodonto‐pathogens. Both types of reconstructions resulted in similar radiological (marginal bone levels) and clinical outcomes (bleeding on probing and probing depth). 
</t>
    </r>
    <r>
      <rPr>
        <sz val="8"/>
        <color rgb="FFFF0000"/>
        <rFont val="Arial"/>
        <family val="2"/>
      </rPr>
      <t>Follow up: Heierle 2019</t>
    </r>
  </si>
  <si>
    <r>
      <rPr>
        <sz val="8"/>
        <color rgb="FFFF0000"/>
        <rFont val="Arial"/>
        <family val="2"/>
      </rPr>
      <t xml:space="preserve">Follow up on Toksavul &amp; Toman 2007 with additional patients included
</t>
    </r>
    <r>
      <rPr>
        <sz val="8"/>
        <color rgb="FF000000"/>
        <rFont val="Arial"/>
        <family val="2"/>
      </rPr>
      <t xml:space="preserve">
multiple crowns in same patients evaluated</t>
    </r>
  </si>
  <si>
    <r>
      <rPr>
        <sz val="8"/>
        <color rgb="FFFF0000"/>
        <rFont val="Arial"/>
        <family val="2"/>
      </rPr>
      <t>Precedessor of Toman &amp; Toksavul 2015</t>
    </r>
    <r>
      <rPr>
        <sz val="8"/>
        <color rgb="FF000000"/>
        <rFont val="Arial"/>
        <family val="2"/>
      </rPr>
      <t xml:space="preserve">
multiple crowns in same patients evaluated</t>
    </r>
  </si>
  <si>
    <t>Loss of vitality/ endodontic complication</t>
  </si>
  <si>
    <t>TS SCs</t>
  </si>
  <si>
    <t>J. Conejo, T. Kobayashi, E. Anadioti, M.B. Blatz, Performance of CAD/CAM monolithic ceramic Implant-supported restorations bonded to titanium inserts: A systematic review. [Review], European Journal of Oral Implantology 1 (2017) 139–146.</t>
  </si>
  <si>
    <t>Okkar Kyaw, M. Inokoshi, M. Kanazawa, Tribological aspects of enamel wear caused by zirconia and lithium disilicate: A meta-narrative review, Japanese Dental Science Review 60 (2024) 258–270. https://doi.org/10.1016/j.jdsr.2024.11.001.</t>
  </si>
  <si>
    <t>H. Yang, S. Yang, T. Attin, H. Yu, Effect of acidic solutions on the surface roughness and microhardness of indirect restorative materials: A systematic review and meta-analysis, International Journal of Prosthodontics 23 (2022) 23. https://doi.org/10.11607/ijp.7463.</t>
  </si>
  <si>
    <t>F. Zarone, G. Ruggiero, R. Leone, L. Breschi, S. Leuci, R. Sorrentino, Zirconia-reinforced lithium silicate (ZLS) mechanical and biological properties: A literature review. [Review], Journal of Dentistry 109 (2021) 06.</t>
  </si>
  <si>
    <t>in vitro only</t>
  </si>
  <si>
    <t>J. Libedinsky, N. Schlesinger, A.M. Chaple Gil, E. Fernández, G. Jorquera, Survival rate of feldspathic and reinforced feldspathic ceramic single-unit fixed prostheses, Rev. Cuba. Estomatol 58 (2021) e3265–e3265.</t>
  </si>
  <si>
    <t>insufficient data</t>
  </si>
  <si>
    <t>J. Abduo, R.J. Sambrook, Longevity of ceramic onlays: A systematic review. [Review], Journal of Esthetic &amp; Restorative Dentistry: Official Publication of the American Academy of Esthetic Dentistry 30 (2018) 193–215.</t>
  </si>
  <si>
    <t>M. Alghauli, A.Y. Alqutaibi, S. Wille, M. Kern, Clinical outcomes and influence of material parameters on the behavior and survival rate of thin and ultrathin occlusal veneers: A systematic review, Journal of Prosthodontic Research 67 (2023) 45–54. https://doi.org/10.2186/jpr.JPR_D_21_00270.</t>
  </si>
  <si>
    <t>A.Y. Alqutaibi, M.A. Alghauli, S.A. Almuzaini, A.F. Alharbi, A.A. Alsani, A.M. Mubarak, M.N. Alhajj, Failure and complication rates of different materials, designs, and bonding techniques of ceramic cantilever resin-bonded fixed dental prostheses for restoring missing anterior teeth: A systematic review and meta-analysis, Journal of Esthetic and Restorative Dentistry 36 (2024) 1396–1411. https://doi.org/10.1111/jerd.13238.</t>
  </si>
  <si>
    <t>A.Y. Alqutaibi, S. Saker, M.A. Alghauli, R.S. Algabri, M.H. AbdElaziz, Clinical survival and complication rate of ceramic veneers bonded to different substrates: A systematic review and meta-analysis, The Journal of Prosthetic Dentistry (2024). https://doi.org/10.1016/j.prosdent.2024.03.019.</t>
  </si>
  <si>
    <t>I.A. Alraheam, C.N. Ngoc, C.A. Wiesen, T.E. Donovan, Five-year success rate of resin-bonded fixed partial dentures: A systematic review. [Review], Journal of Esthetic &amp; Restorative Dentistry: Official Publication of the American Academy of Esthetic Dentistry 31 (2019) 40–50. https://doi.org/10.1111/jerd.12431.</t>
  </si>
  <si>
    <t>M. Alvarenga, L. Machado, A. Prado, S. Veloso, G. Monteiro, Self-adhesive resin cement versus conventional cements on the failure rate of indirect single-tooth restorations: A systematic review and meta-analysis of randomized clinical trials, The Journal of Prosthetic Dentistry 132 (2024) 880.e1-880.e8. https://doi.org/10.1016/j.prosdent.2024.04.027.</t>
  </si>
  <si>
    <t>M.R. Baig, S.S.B. Qasim, J.K. Baskaradoss, Marginal and internal fit of porcelain laminate veneers: A systematic review and meta-analysis. [Review], Journal of Prosthetic Dentistry 5 (2022) 05. https://doi.org/10.1016/j.prosdent.2022.01.009.</t>
  </si>
  <si>
    <t>W. Banh, J. Hughes, A. Sia, D.C.H. Chien, S.K. Tadakamadla, C.M. Figueredo, K.E. Ahmed, Longevity of Polymer-Infiltrated Ceramic Network and Zirconia-Reinforced Lithium Silicate Restorations: A Systematic Review and Meta-Analysis. [Review], Materials 14 (2021) 03.</t>
  </si>
  <si>
    <t>R.A. Bresser, J.W. Hofsteenge, T.H. Wieringa, P.G. Braun, M.S. Cune, M. Özcan, M.M.M. Gresnigt, Clinical longevity of intracoronal restorations made of gold, lithium disilicate, leucite, and indirect resin composite: a systematic review and meta-analysis, Clin Oral Invest 27 (2023) 4877–4896. https://doi.org/10.1007/s00784-023-05050-x.</t>
  </si>
  <si>
    <t>N. Bustamante-Hernandez, J.M. Montiel-Company, C. Bellot-Arcis, J.F. Manes-Ferrer, M.F. Sola-Ruiz, R. Agustin-Panadero, L. Fernandez-Estevan, Clinical Behavior of Ceramic, Hybrid and Composite Onlays. A Systematic Review and Meta-Analysis, International Journal of Environmental Research &amp; Public Health [Electronic Resource] 17 (2020) 19.</t>
  </si>
  <si>
    <t>R. Castillo-Oyague, R. Sancho-Esper, C.D. Lynch, M.J. Suarez-Garcia, All-ceramic inlay-retained fixed dental prostheses for replacing posterior missing teeth: A systematic review, J Prosthodont Res 62 (2018) 10–23. https://doi.org/10.1016/j.jpor.2017.06.007.</t>
  </si>
  <si>
    <t>J. Chen, H. Cai, X. Ren, L. Suo, X. Pei, Q. Wan, A Systematic Review of the Survival and Complication Rates of All-Ceramic Resin-Bonded Fixed Dental Prostheses, Journal of Prosthodontics 27 (2018) 535–543. https://doi.org/10.1111/jopr.12678.</t>
  </si>
  <si>
    <t>J. Fan, B. Wang, L. Wang, B. Xu, L. Wang, C. Wang, B. Fu, Clinical performance of minimally invasive full-mouth rehabilitation using different materials and techniques for patients with moderate to severe tooth wear: a systematic review and meta-analysis, Clin Oral Invest 29 (2025) 96. https://doi.org/10.1007/s00784-025-06181-z.</t>
  </si>
  <si>
    <t>H. Fathy, H.H. Hamama, N. El-Wassefy, S.H. Mahmoud, Clinical performance of resin-matrix ceramic partial coverage restorations: a systematic review, Clinical Oral Investigations 26 (2022) 3807–3822. https://doi.org/10.1007/s00784-022-04449-2.</t>
  </si>
  <si>
    <t>M. Ferrari, E. Ferrari Cagidiaco, D.I.K. Pontoriero, C. Ercoli, K. Chochlidakis, Survival Rates of Endodontically Treated Posterior Teeth Restored with All-Ceramic Partial-Coverage Crowns: When Systematic Review Fails. [Review], International Journal of Environmental Research &amp; Public Health [Electronic Resource] 19 (2022) 10.</t>
  </si>
  <si>
    <t>S. Habibzadeh, F. Khamisi, S.A. Mosaddad, G.V. de O. Fernandes, A. Heboyan, Full-ceramic resin-bonded fixed dental prostheses: A systematic review, Journal of Applied Biomaterials &amp; Functional Materials 22 (2024) 22808000241250118. https://doi.org/10.1177/22808000241250118.</t>
  </si>
  <si>
    <t>A. Ispas, L. Iosif, D. Popa, M. Negucioiu, M. Constantiniuc, C. Bacali, S. Buduru, Comparative Assessment of the Functional Parameters for Metal-Ceramic and All-Ceramic Teeth Restorations in Prosthetic Dentistry-A Literature Review, Biology 11 (2022) 05. https://doi.org/10.3390/biology11040556.</t>
  </si>
  <si>
    <t>P. Klein, F.A. Spitznagel, A. Zembic, L.S. Prott, S. Pieralli, B. Bongaerts, M.-I. Metzendorf, R. Langner, P.C. Gierthmuehlen, Survival and Complication Rates of Feldspathic, Leucite-Reinforced, Lithium Disilicate and Zirconia Ceramic Laminate Veneers: A Systematic Review and Meta-Analysis, Journal of Esthetic and Restorative Dentistry n/a (2024). https://doi.org/10.1111/jerd.13351.</t>
  </si>
  <si>
    <t>F. Komine, M. Furuchi, J. Honda, K. Kubochi, H. Takata, Clinical performance of laminate veneers: A review of the          literature, Journal of Prosthodontic Research 68 (2024) 368–379. https://doi.org/10.2186/jpr.JPR_D_23_00151.</t>
  </si>
  <si>
    <t>D.M. Layton, M. Clarke, A systematic review and meta-analysis of the survival of non-feldspathic porcelain veneers over 5 and 10 years. [Review], International Journal of Prosthodontics 26 (2013) 111–24.</t>
  </si>
  <si>
    <t>C.A.A. Lemos, F.R. Verri, J.M.L. Gomes, V.E. de Souza Batista, R.S. Cruz, H. Oliveira, E.P. Pellizzer, Ceramic versus metal-ceramic implant-supported prostheses: A systematic review and meta-analysis. [Review], Journal of Prosthetic Dentistry 121 (2019) 879–886.</t>
  </si>
  <si>
    <t>M. Liu, K. Gai, J. Chen, L. Jiang, Comparison of Failure and Complication Risks of Porcelain Laminate and Indirect Resin Veneer Restorations: A Meta-Analysis. [Review], International Journal of Prosthodontics 32 (2019) 59–65.</t>
  </si>
  <si>
    <t>F. Mangani, S. Marini, N. Barabanti, A. Preti, A. Cerutti, The success of indirect restorations in posterior teeth: a systematic review of the literature. [Review], Minerva Stomatologica 64 (2015) 231–40.</t>
  </si>
  <si>
    <t>M. Manziuc, A.A. Khechen, M. Negucioiu, I. Poiană, A. Kui, A. Mesaroș, S. Buduru, Survival Rates of Glass versus Hybrid Ceramics in Partial Prosthetic Restorations: A Scoping Review with Emphasis on Adhesive Protocols, Journal of Clinical Medicine 12 (2023) 6744. https://doi.org/10.3390/jcm12216744.</t>
  </si>
  <si>
    <t>D. Mehta, S. Lampl, D. Gurunathan, J. Krithikadatta, D. Moodley, Reasons for Failure of CAD/CAM Restorations in Clinical Studies: A Systematic Review and Meta-analysis, The Journal of Contemporary Dental Practice 24 (2023) 129–136. https://doi.org/10.5005/jp-journals-10024-3472.</t>
  </si>
  <si>
    <t>J.M. Mendes, A.L.G. Bentata, J. de Sa, A.S. Silva, Survival Rates of Anterior-Region Resin-Bonded Fixed Dental Prostheses: An Integrative Review, European Journal of Dentistry 15 (2021) 788–797.</t>
  </si>
  <si>
    <t>B. Mourshed, A. Samran, A. Alfagih, A. Samran, S. Abdulrab, M. Kern, Anterior Cantilever Resin-Bonded Fixed Dental Prostheses: A Review of the Literature. [Review], Journal of Prosthodontics 27 (2018) 266–275.</t>
  </si>
  <si>
    <t>H.P. Petridis, I. Papathanasiou, M. Doukantzi, P. Koidis, Marginal discoloration of all-ceramic restorations cemented adhesively versus nonadhesively. [Review], Journal of the American Dental Association 143 (2012).</t>
  </si>
  <si>
    <t>H.P. Petridis, A. Zekeridou, M. Malliari, D. Tortopidis, P. Koidis, Survival of ceramic veneers made of different materials after a minimum follow-up period of five years: a systematic review and meta-analysis. [Review], The European Journal Of Esthetic Dentistry : Official Journal Of The European Academy of Esthetic Dentistry 7 (2012) 138–52.</t>
  </si>
  <si>
    <t>B.E. Pjetursson, I. Sailer, N.A. Makarov, M. Zwahlen, D.S. Thoma, All-ceramic or metal-ceramic tooth-supported fixed dental prostheses (FDPs)? A systematic review of the survival and complication rates. Part II: Multiple-unit FDPs. [Review], Dental Materials 31 (2015) 624–39. https://doi.org/10.1016/j.dental.2015.02.013.</t>
  </si>
  <si>
    <t>B.E. Pjetursson, I. Sailer, N.A. Makarov, M. Zwahlen, D.S. Thoma, Corrigendum to “All-ceramic or metal-ceramic tooth-supported fixed dental prostheses (FDPs)? A systematic review of the survival and complication rates. Part II: Multiple-unit FDPs” [Dental Materials 31 (6) (2015) 624-639], Dental Materials 33 (2017) e48–e51.</t>
  </si>
  <si>
    <t>B.E. Pjetursson, I. Sailer, E. Merino-Higuera, B.C. Spies, F. Burkhardt, D. Karasan, Systematic review evaluating the influence of the prosthetic material and prosthetic design on the clinical outcomes of implant-supported multi-unit fixed dental prosthesis in the posterior area, Clinical Oral Implants Research 34 (2023) 86–103. https://doi.org/10.1111/clr.14103.</t>
  </si>
  <si>
    <t>C.E. Poggio, C. Ercoli, L. Rispoli, C. Maiorana, M. Esposito, Metal-free materials for fixed prosthodontic restorations, Cochrane Database Syst Rev 12 (2017) 009606. https://doi.org/10.1002/14651858.CD009606.pub2.</t>
  </si>
  <si>
    <t>B. Saravi, A. Vollmer, M. Hartmann, G. Lang, R.J. Kohal, M. Boeker, S.B.M. Patzelt, Clinical Performance of CAD/CAM All-Ceramic Tooth-Supported Fixed Dental Prostheses: A Systematic Review and Meta-Analysis. [Review], Materials 14 (2021) 20.</t>
  </si>
  <si>
    <t>E. Tezulas, C. Yildiz, B. Evren, Y. Ozkan, Clinical procedures, designs, and survival rates of all-ceramic resin-bonded fixed dental prostheses in the anterior region: A systematic review. [Review], Journal of Esthetic &amp; Restorative Dentistry: Official Publication of the American Academy of Esthetic Dentistry 30 (2018) 307–318. https://doi.org/10.1111/jerd.12389.</t>
  </si>
  <si>
    <t>B.M. Vetromilla, N.J. Opdam, F.L. Leida, R. Sarkis-Onofre, F.F. Demarco, M.P.J. van der Loo, M.S. Cenci, T. Pereira-Cenci, Treatment options for large posterior restorations: a systematic review and network meta-analysis, Journal of the American Dental Association 151 (2020) 614–624.</t>
  </si>
  <si>
    <t>wrong intervention or not specified</t>
  </si>
  <si>
    <t>J.G.M. Chantler, M. Pirc, F.J. Strauss, N. Rohr, D.S. Thoma, A. Ioannidis, Rehabilitation of the Worn Dentition With Direct and Indirect Minimally Invasive Concepts—A Systematic Review and Meta-Analysis, Journal of Esthetic and Restorative Dentistry n/a (n.d.). https://doi.org/10.1111/jerd.13384.</t>
  </si>
  <si>
    <t>N. Govare, M. Contrepois, Endocrowns: A systematic review, Journal of Prosthetic Dentistry 123 (2020) 411–418.</t>
  </si>
  <si>
    <t>L. Hardan, D. Mancino, R. Bourgi, C.E. Cuevas-Suarez, M. Lukomska-Szymanska, M. Zarow, N. Jakubowicz, J.E. Zamarripa-Calderon, L. Kafa, O. Etienne, F. Reitzer, N. Kharouf, Y. Haikel, Treatment of Tooth Wear Using Direct or Indirect Restorations: A Systematic Review of Clinical Studies, Bioengineering 9 (2022) 27. https://doi.org/10.3390/bioengineering9080346.</t>
  </si>
  <si>
    <t>E. Papia, W. Habib, C. Larsson, The Influence of Different Designs, Materials and Cements on the Success and Survival Rate of Endocrowns. A Systematic Review, European Journal of Prosthodontics &amp; Restorative Dentistry 28 (2020) 100–111.</t>
  </si>
  <si>
    <t>S. Abou-Ayash, M. Strasding, G. Rucker, W. Att, Impact of prosthetic material on mid- and long-term outcome of dental implants supporting single crowns and fixed partial dentures: A systematic review and meta-analysis. [Review], European Journal of Oral Implantology 1 (2017) 47–65.</t>
  </si>
  <si>
    <t>E. Abt, A.B. Carr, H.V. Worthington, Interventions for replacing missing teeth: partially absent dentition. [Review], Cochrane Database of Systematic Reviews 2 (2012) 15.</t>
  </si>
  <si>
    <t>R.B. Albanesi, M.N. Pigozzo, N. Sesma, D.C. Lagana, S. Morimoto, Incisal coverage or not in ceramic laminate veneers: A systematic review and meta-analysis. [Review], Journal of Dentistry 52 (2016) 1–7.</t>
  </si>
  <si>
    <t>A. Alenezi, M. Alsweed, S. Alsidrani, B.R. Chrcanovic, Long-Term Survival and Complication Rates of Porcelain Laminate Veneers in Clinical Studies: A Systematic Review. [Review], Journal of Clinical Medicine 10 (2021) 05.</t>
  </si>
  <si>
    <t>M.M. Alhamdan, N. Alghuwainem, M. Alharbi, S. Hummady, M.M. Alhamdan, N. Alghuwainem, M. Alharbi, S.M. Hummady, Clinical Outcome of Indirect Bonded Porcelain Restoration Versus Full-Coverage Crown on Endodontically Treated Teeth in Posterior Areas: A Systematic Review, Cureus 16 (2024). https://doi.org/10.7759/cureus.70116.</t>
  </si>
  <si>
    <t>Y.H. AlJazairy, Survival Rates for Porcelain Laminate Veneers: A Systematic Review, European Journal of Dentistry 15 (2021) 360–368.</t>
  </si>
  <si>
    <t>A.Y. Alqutaibi, Ceramic and Metal-Ceramic Restorations for Implant-Supported Prostheses Showed Similar Complications and Failure Rate, The Journal of Evidencebased Dental Practice 19 (2019) 200–202.</t>
  </si>
  <si>
    <t>A.Y. Alqutaibi, A.A. Alnazzawi, R. Algabri, A.N. Aboalrejal, M.H. AbdElaziz, Clinical performance of single implant-supported ceramic and metal-ceramic crowns: A systematic review and meta-analysis of randomized clinical trials. [Review], Journal of Prosthetic Dentistry 126 (2021) 369–376.</t>
  </si>
  <si>
    <t>N.H. Alsabeeha, M.A. Atieh, Outcomes and Complication Rates of the Tooth-Implant-Supported Fixed Prosthesis: A Systematic Review and Meta-Analysis, International Journal of Oral &amp; Maxillofacial Implants 35 (2020) 685–699.</t>
  </si>
  <si>
    <t>I.F. Alves de Carvalho, T.M. Santos Marques, F.M. Araujo, L.F. Azevedo, H. Donato, A. Correia, Clinical Performance of CAD/CAM Tooth-Supported Ceramic Restorations: A Systematic Review, International Journal of Periodontics &amp; Restorative Dentistry 38 (2018) e68–e78.</t>
  </si>
  <si>
    <t>L. Arcuri, C. Lorenzi, N. Bianchi, E. Marchetti, A. Barlattani, Fit evaluation of cad/cam fabricated all-ceramic restorations based on direct and indirect digitalization in vivo: a systematic review, Journal of Biological Regulators &amp; Homeostatic Agents 33 (2019) 103–111.</t>
  </si>
  <si>
    <t>G.R. Balasubramaniam, Predictability of resin bonded bridges - a systematic review. [Review], British Dental Journal 222 (2017) 849–858.</t>
  </si>
  <si>
    <t>B. Balevi, Implant-supported cantilevered fixed partial dentures, Evidence Based Dentistry 11 (2010) 48–9.</t>
  </si>
  <si>
    <t>M. Contrepois, A. Soenen, M. Bartala, O. Laviole, Marginal adaptation of ceramic crowns: a systematic review. [Review], Journal of Prosthetic Dentistry 110 (2013) 447–454.</t>
  </si>
  <si>
    <t>İ. Çötert, H.S. Çötert, Survival of Partial Laminate Veneers and Categorical Covariates Affecting the Survival: A Systematic Review, (n.d.). https://doi.org/10.2174/0118742106254225230921100826.</t>
  </si>
  <si>
    <t>S. Critchlow, Ceramic materials have similar short term survival rates to other materials on posterior teeth, Evidence Based Dentistry 13 (2012).</t>
  </si>
  <si>
    <t>A. da Silva Bezerra, A.K.C. Ribeiro, A.H. Veríssimo, E.O. de Almeida, Prosthetic complications and failures of implant-supported fixed partial dentures: A scoping review, The Journal of Prosthetic Dentistry (2023). https://doi.org/10.1016/j.prosdent.2023.10.025.</t>
  </si>
  <si>
    <t>V.E. de Souza Batista, F.R. Verri, C.A.A. Lemos, R.S. Cruz, H.F.F. Oliveira, J.M.L. Gomes, E.P. Pellizzer, Should the restoration of adjacent implants be splinted or nonsplinted? A systematic review and meta-analysis, Journal of Prosthetic Dentistry 121 (2019) 41–51.</t>
  </si>
  <si>
    <t>M. Dorri, All-ceramic tooth-supported single crowns have acceptable 5-year survival rates, Evidence Based Dentistry 14 (2013).</t>
  </si>
  <si>
    <t>J. Fan, Y. Xu, L. Si, X. Li, B. Fu, M. Hannig, Long-term Clinical Performance of Composite Resin or Ceramic Inlays, Onlays, and Overlays: A Systematic Review and Meta-analysis, Operative Dentistry 46 (2021) 25–44.</t>
  </si>
  <si>
    <t>H. Fron Chabouis, V. Smail Faugeron, J.P. Attal, Clinical efficacy of composite versus ceramic inlays and onlays: a systematic review. [Review], Dental Materials 29 (1209) 1209–18.</t>
  </si>
  <si>
    <t>A. Gandjour, T. Kerschbaum, A. Reis, K.W. Lauterbach, Technology assessment in dentistry: a comparison of the longevity and cost-effectiveness of inlays, International Journal of Technology Assessment in Health Care 21 (2005) 319–25.</t>
  </si>
  <si>
    <t>C.J. Goodacre, G. Bernal, K. Rungcharassaeng, J.Y. Kan, Clinical complications in fixed prosthodontics, Journal of Prosthetic Dentistry 90 (2003) 31–41.</t>
  </si>
  <si>
    <t>E. Grivas, R.V. Roudsari, J.D. Satterthwaite, Composite inlays: a systematic review. [Review], European Journal of Prosthodontics &amp; Restorative Dentistry 22 (2014) 117–24.</t>
  </si>
  <si>
    <t>S. Harder, M. Kern, Survival and complications of computer aided-designing and computer-aided manufacturing vs. conventionally fabricated implant-supported reconstructions: a systematic review. [Review] [21 refs], Clinical Oral Implants Research 4 (2009) 48–54.</t>
  </si>
  <si>
    <t>M. Hayashi, N.H. Wilson, C.A. Yeung, H.V. Worthington, Systematic review of ceramic inlays. [Review] [99 refs], Clinical Oral Investigations 7 (2003) 8–19.</t>
  </si>
  <si>
    <t>M. Hayashi, C.A. Yeung, Ceramic inlays for restoring posterior teeth. [Review] [21 refs], Cochrane Database of Systematic Reviews 1 (2003).</t>
  </si>
  <si>
    <t>R. Hickel, J. Manhart, Longevity of restorations in posterior teeth and reasons for failure, Journal of Adhesive Dentistry 3 (2001) 45–64.</t>
  </si>
  <si>
    <t>N. Hong, H. Yang, J. Li, S. Wu, Y. Li, Effect of Preparation Designs on the Prognosis of Porcelain Laminate Veneers: A Systematic Review and Meta-Analysis. [Review], Operative Dentistry 42 (2017) E197–E213.</t>
  </si>
  <si>
    <t>M.L. Hu, H. Lin, Y.D. Zhang, J.M. Han, Comparison of technical, biological, and esthetic parameters of ceramic and metal-ceramic implant-supported fixed dental prostheses: A systematic review and meta-analysis, Journal of Prosthetic Dentistry 124 (2020) 26–35.</t>
  </si>
  <si>
    <t>H. Jiaxin, S. Qianhui, Y. Jing, P. Qiyuan, B. Jingjing, L. Jing, L. Yi, Application and research strategy of all-ceramic cantilever bonded bridge for anterior teeth. [Chinese], Chinese Journal of Tissue Engineering Research 27 (2023) 2602–2608. https://doi.org/10.12307/2023.132.</t>
  </si>
  <si>
    <t>A. Jokstad, B.E. Pjetursson, S. Muhlemann, D. Wismeijer, S. Wolfart, V. Fehmer, J.F. Guth, L.P. Holtzman, C.H.F. Hammerle, N. Makarov, H.J.A. Meijer, I. Milinkovic, I. Sailer, F.A. Spitznagel, S. Vandeweghe, T.V. de Velde, M. Zwahlen, P.C. Giertmuehlen, Fabrication, workflow and delivery of reconstruction: Summary and consensus statements of group 4. The 6th EAO Consensus Conference 2021, Clinical Oral Implants Research 21 (2021) 336–341.</t>
  </si>
  <si>
    <t>T. Kapos, L.M. Ashy, G.O. Gallucci, H.P. Weber, D. Wismeijer, Computer-aided design and computer-assisted manufacturing in prosthetic implant dentistry. [Review] [36 refs], International Journal of Oral &amp; Maxillofacial Implants 24 (2009) 110–7.</t>
  </si>
  <si>
    <t>T. Kapos, C. Evans, CAD/CAM technology for implant abutments, crowns, and superstructures. [Review], International Journal of Oral &amp; Maxillofacial Implants 29 (2014) 117–36.</t>
  </si>
  <si>
    <t>A.V. Keenan, D. Levenson, Are ceramic and metal implant abutments performance similar?, Evidence Based Dentistry 11 (2010) 68–9.</t>
  </si>
  <si>
    <t>C. Larsson, A. Wennerberg, The clinical success of zirconia-based crowns: a systematic review. [Review], International Journal of Prosthodontics 27 (2014) 33–43.</t>
  </si>
  <si>
    <t>M. Le, E. Papia, C. Larsson, The clinical success of tooth- and implant-supported zirconia-based fixed dental prostheses. A systematic review. [Review], Journal of Oral Rehabilitation 42 (2015) 467–80.</t>
  </si>
  <si>
    <t>R.W. Li, T.W. Chow, J.P. Matinlinna, Ceramic dental biomaterials and CAD/CAM technology: state of the art. [Review], Journal of Prosthodontic Research 58 (2014) 208–16.</t>
  </si>
  <si>
    <t>A. Lopes-Fatturi, L. Wambier, T.Z.C. Rolim, A. Reis, J.F. de Souza, Restorative Techniques for Permanent First Molars Affected by Hypomineralization: A Systematic Review, Pediatric Dentistry 44 (2022) 17–24.</t>
  </si>
  <si>
    <t>W.C. Martin, A. Pollini, D. Morton, The influence of restorative procedures on esthetic outcomes in implant dentistry: a systematic review. [Review], International Journal of Oral &amp; Maxillofacial Implants 29 (2014) 142–54.</t>
  </si>
  <si>
    <t>M.E. Mesko, R. Sarkis-Onofre, M.S. Cenci, N.J. Opdam, B. Loomans, T. Pereira-Cenci, Rehabilitation of severely worn teeth: A systematic review. [Review], Journal of Dentistry 48 (2016) 9–15.</t>
  </si>
  <si>
    <t>M. Miettinen, B.J. Millar, A review of the success and failure characteristics of resin-bonded bridges. [Review], British Dental Journal 215 (2013).</t>
  </si>
  <si>
    <t>C. Millen, U. Bragger, J.G. Wittneben, Influence of prosthesis type and retention mechanism on complications with fixed implant-supported prostheses: a systematic review applying multivariate analyses. [Review], International Journal of Oral &amp; Maxillofacial Implants 30 (2015) 110–24.</t>
  </si>
  <si>
    <t>S. Morimoto, R.B. Albanesi, N. Sesma, C.M. Agra, M.M. Braga, Main Clinical Outcomes of Feldspathic Porcelain and Glass-Ceramic Laminate Veneers: A Systematic Review and Meta-Analysis of Survival and Complication Rates. [Review], International Journal of Prosthodontics 29 (2016) 38–49.</t>
  </si>
  <si>
    <t>S. Morimoto, F.B. Rebello de Sampaio, M.M. Braga, N. Sesma, M. Ozcan, Survival Rate of Resin and Ceramic Inlays, Onlays, and Overlays: A Systematic Review and Meta-analysis. [Review], Journal of Dental Research 95 (2016) 985–94.</t>
  </si>
  <si>
    <t>S. Muhlemann, R.D. Kraus, C.H.F. Hammerle, D.S. Thoma, Is the use of digital technologies for the fabrication of implant-supported reconstructions more efficient and/or more effective than conventional techniques: A systematic review, Clinical Oral Implants Research 18 (2018) 184–195.</t>
  </si>
  <si>
    <t>E.J. Muts, H. van Pelt, D. Edelhoff, I. Krejci, M. Cune, Tooth wear: a systematic review of treatment options. [Review], Journal of Prosthetic Dentistry 112 (2014) 752–9.</t>
  </si>
  <si>
    <t>V.B. Naik, A.K. Jain, R.D. Rao, B.D. Naik, Comparative evaluation of clinical performance of ceramic and resin inlays, onlays, and overlays: A systematic review and meta analysis, Journal of Conservative Dentistry 25 (2022) 347–355. https://doi.org/10.4103/jcd.jcd_184_22.</t>
  </si>
  <si>
    <t>S. Pieralli, R.J. Kohal, K. Rabel, M. von Stein-Lausnitz, K. Vach, B.C. Spies, Clinical outcomes of partial and full-arch all-ceramic implant-supported fixed dental prostheses. A systematic review and meta-analysis, Clinical Oral Implants Research 18 (2018) 224–236.</t>
  </si>
  <si>
    <t>B.E. Pjetursson, U. Bragger, N.P. Lang, M. Zwahlen, Comparison of survival and complication rates of tooth-supported fixed dental prostheses (FDPs) and implant-supported FDPs and single crowns (SCs). [Review] [92 refs], Clinical Oral Implants Research 3 (2007) 97–113.</t>
  </si>
  <si>
    <t>B.E. Pjetursson, D. Thoma, R. Jung, M. Zwahlen, A. Zembic, A systematic review of the survival and complication rates of implant-supported fixed dental prostheses (FDPs) after a mean observation period of at least 5 years. [Review], Clinical Oral Implants Research 6 (2012) 22–38.</t>
  </si>
  <si>
    <t>B.E. Pjetursson, N.A. Valente, M. Strasding, M. Zwahlen, S. Liu, I. Sailer, A systematic review of the survival and complication rates of zirconia-ceramic and metal-ceramic single crowns, Clinical Oral Implants Research 16 (2018) 199–214.</t>
  </si>
  <si>
    <t>B.E. Pjetursson, C. Zarauz, M. Strasding, I. Sailer, M. Zwahlen, A. Zembic, A systematic review of the influence of the implant-abutment connection on the clinical outcomes of ceramic and metal implant abutments supporting fixed implant reconstructions, Clinical Oral Implants Research 18 (2018) 160–183.</t>
  </si>
  <si>
    <t>C.W. Pol, W. Kalk, A systematic review of ceramic inlays in posterior teeth: an update. [Review], International Journal of Prosthodontics 24 (2011) 566–75.</t>
  </si>
  <si>
    <t>N.P. Quigley, D.S.S. Loo, C. Choy, W.N. Ha, Clinical efficacy of methods for bonding to zirconia: A systematic review. [Review], Journal of Prosthetic Dentistry 125 (2021) 231–240.</t>
  </si>
  <si>
    <t>A. Ragauskaite, G. Zekonis, J. Zilinskas, A. Gleiznys, E. Ivanauskiene, D. Gleiznys, The comparison of cement- and screw-retained crowns from technical and biological points of view. [Review], Stomatologija 19 (2017) 44–50.</t>
  </si>
  <si>
    <t>A.J. Raigrodski, M.B. Hillstead, G.K. Meng, K.H. Chung, Survival and complications of zirconia-based fixed dental prostheses: a systematic review. [Review], Journal of Prosthetic Dentistry 107 (2012) 170–7.</t>
  </si>
  <si>
    <t>G.E. Romanos, B. Gupta, S.E. Eckert, Distal cantilevers and implant dentistry. [Review], International Journal of Oral &amp; Maxillofacial Implants 27 (1131) 1131–6.</t>
  </si>
  <si>
    <t>I. Sailer, A. Philipp, A. Zembic, B.E. Pjetursson, C.H. Hammerle, M. Zwahlen, A systematic review of the performance of ceramic and metal implant abutments supporting fixed implant reconstructions. [Review] [79 refs], Clinical Oral Implants Research 4 (2009) 4–31.</t>
  </si>
  <si>
    <t>I. Sailer, B.E. Pjetursson, M. Zwahlen, C.H. Hammerle, A systematic review of the survival and complication rates of all-ceramic and metal-ceramic reconstructions after an observation period of at least 3 years. Part II: Fixed dental prostheses. [Review] [41 refs], Clinical Oral Implants Research 3 (2007) 86–96.</t>
  </si>
  <si>
    <t>F. Sampaio, M. Ozcan, T.C. Gimenez, M. Moreira, T.K. Tedesco, S. Morimoto, Effects of manufacturing methods on the survival rate of ceramic and indirect composite restorations: A systematic review and meta-analysis, Journal of Esthetic &amp; Restorative Dentistry: Official Publication of the American Academy of Esthetic Dentistry 31 (2019) 561–571.</t>
  </si>
  <si>
    <t>J.S. Schley, N. Heussen, S. Reich, J. Fischer, K. Haselhuhn, S. Wolfart, Survival probability of zirconia-based fixed dental prostheses up to 5 yr: a systematic review of the literature. [Review], European Journal of Oral Sciences 118 (2010) 443–50.</t>
  </si>
  <si>
    <t>P. Sequeira-Byron, Z. Fedorowicz, B. Carter, M. Nasser, E.F. Alrowaili, Single crowns versus conventional fillings for the restoration of root-filled teeth. [Review], Cochrane Database of Systematic Reviews 9 (2015) 25.</t>
  </si>
  <si>
    <t>S. Sherif, H.K. Susarla, T. Kapos, D. Munoz, B.M. Chang, R.F. Wright, A systematic review of screw- versus cement-retained implant-supported fixed restorations. [Review], Journal of Prosthodontics 23 (2014) 1–9.</t>
  </si>
  <si>
    <t>S.J.L. Sousa, D. Poubel, L. Rezende, F.T. Almeida, I.P. de Toledo, F.C.P. Garcia, Early clinical performance of resin cements in glass-ceramic posterior restorations in adult vital teeth: A systematic review and meta-analysis, Journal of Prosthetic Dentistry 123 (2020) 61–70.</t>
  </si>
  <si>
    <t>C.H. Splieth, P. Kanzow, A. Wiegand, J. Schmoeckel, A. Jablonski-Momeni, How to intervene in the caries process: proximal caries in adolescents and adults-a systematic review and meta-analysis, Clinical Oral Investigations 24 (1623) 1623–1636.</t>
  </si>
  <si>
    <t>M. Srinivasan, S. Meyer, A. Mombelli, F. Muller, Dental implants in the elderly population: a systematic review and meta-analysis. [Review], Clinical Oral Implants Research 28 (2017) 920–930.</t>
  </si>
  <si>
    <t>C. Stefanescu, C. Ionita, V. Nechita, S. Drafta, L. Oancea, A. Petre, Survival Rates and Complications for Zirconia-Based Fixed Dental Prostheses in a Period up to 10 Years: A Systematic Review. [Review], European Journal of Prosthodontics &amp; Restorative Dentistry 26 (2018) 54–61.</t>
  </si>
  <si>
    <t>T. Takeichi, J. Katsoulis, M.B. Blatz, Clinical outcome of single porcelain-fused-to-zirconium dioxide crowns: a systematic review. [Review], Journal of Prosthetic Dentistry 110 (2013) 455–61.</t>
  </si>
  <si>
    <t>C. Tennert, L. Suarez Machado, T. Jaeggi, H. Meyer-Lueckel, R.J. Wierichs, Posterior ceramic versus metal restorations: A systematic review and meta-analysis, Dental Materials 38 (2022) 1623–1632. https://doi.org/10.1016/j.dental.2022.08.002.</t>
  </si>
  <si>
    <t>D. Totou, O. Naka, S.B. Mehta, S. Banerji, Esthetic, mechanical, and biological outcomes of various implant abutments for single-tooth replacement in the anterior region: a systematic review of the literature. [Review], International Journal of Implant Dentistry 7 (2021) 08.</t>
  </si>
  <si>
    <t>P. Tsaousoglou, K. Michalakis, K. Kang, H.P. Weber, A. Sculean, The effect of rigid and non-rigid connections between implants and teeth on biological and technical complications: a systematic review and a meta-analysis. [Review], Clinical Oral Implants Research 28 (2017) 849–863.</t>
  </si>
  <si>
    <t>P. Tsirogiannis, D.R. Reissmann, G. Heydecke, Evaluation of the marginal fit of single-unit, complete-coverage ceramic restorations fabricated after digital and conventional impressions: A systematic review and meta-analysis. [Review], Journal of Prosthetic Dentistry 116 (2016) 328–335.</t>
  </si>
  <si>
    <t>C.R. van den Breemer, M.M. Gresnigt, M.S. Cune, Cementation of Glass-Ceramic Posterior Restorations: A Systematic Review. [Review], BioMed Research International 148954 (2015).</t>
  </si>
  <si>
    <t>A. Warreth, Y. Elkareimi, All-ceramic restorations: A review of the literature. [Review], The Saudi Dental Journal 32 (2020) 365–372.</t>
  </si>
  <si>
    <t>Y.R. Wei, X.D. Wang, Q. Zhang, X.X. Li, M.B. Blatz, Y.T. Jian, K. Zhao, Clinical performance of anterior resin-bonded fixed dental prostheses with different framework designs: A systematic review and meta-analysis. [Review], Journal of Dentistry 47 (2016) 1–7.</t>
  </si>
  <si>
    <t>J.G. Wittneben, C. Millen, U. Bragger, Clinical performance of screw- versus cement-retained fixed implant-supported reconstructions--a systematic review. [Review], International Journal of Oral &amp; Maxillofacial Implants 29 (2014) 84–98.</t>
  </si>
  <si>
    <t>C.K.K. Wong, U. Narvekar, H. Petridis, Prosthodontic Complications of Metal-Ceramic and All-Ceramic, Complete-Arch Fixed Implant Prostheses with Minimum 5 Years Mean Follow-Up Period. A Systematic Review and Meta-Analysis, Journal of Prosthodontics 28 (2019) e722–e735.</t>
  </si>
  <si>
    <t>A. Zembic, S. Kim, M. Zwahlen, J.R. Kelly, Systematic review of the survival rate and incidence of biologic, technical, and esthetic complications of single implant abutments supporting fixed prostheses. [Review], International Journal of Oral &amp; Maxillofacial Implants 29 (2014) 99–116.</t>
  </si>
  <si>
    <t>S. Zhang, P. Ma, G. Wang, Q. Sun, L. Tian, L. Ma, B. Xu, Evaluation of all-ceramic and metal-ceramic fixed dental prostheses: A meta-analysis of randomized controlled trials, International Journal of Clinical and Experimental Medicine 10 (2017) 106–114.</t>
  </si>
  <si>
    <t>Y. Zou, J. Bai, J.Z. Xiang, Survival rate of ceramic inlay and onlay restorations in posterior teeth with one-surface or multi-surface after a 10-year follow-up: A systematic review and meta-analysis, Vojnosanitetski Pregled 78 (2021) 549–555. https://doi.org/10.2298/VSP161208034Z.</t>
  </si>
  <si>
    <t>J. Zurdo, C. Romao, J.L. Wennstrom, Survival and complication rates of implant-supported fixed partial dentures with cantilevers: a systematic review. [Review] [3 refs], Clinical Oral Implants Research 4 (2009) 59–66.</t>
  </si>
  <si>
    <t>wrong material or material unclear</t>
  </si>
  <si>
    <t>wrong outcome</t>
  </si>
  <si>
    <t>J.G.M. Chantler, C.D.J. Evans, N.U. Zitzmann, W. Derksen, Clinical performance of single implant prostheses restored using titanium base abutments: A systematic review and meta-analysis, Clinical Oral Implants Research 34 (2023) 64–85. https://doi.org/10.1111/clr.14128.</t>
  </si>
  <si>
    <t>T. Joda, F. Zarone, M. Ferrari, The complete digital workflow in fixed prosthodontics: a systematic review. [Review], BMC Oral Health 17 (2017) 19.</t>
  </si>
  <si>
    <t>T. Joda, F. Zarone, M. Ferrari, The complete digital workflow in fixed prosthodontics: a systematic review, BMC Oral Health 17 (2017) 124. https://doi.org/10.1186/s12903-017-0415-0.</t>
  </si>
  <si>
    <t>S. Ma, A. Fenton, Screw- versus cement-retained implant prostheses: a systematic review of prosthodontic maintenance and complications. [Review], International Journal of Prosthodontics 28 (2015) 127–45.</t>
  </si>
  <si>
    <t>S. Papadiochou, A.L. Pissiotis, Marginal adaptation and CAD-CAM technology: A systematic review of restorative material and fabrication techniques. [Review], Journal of Prosthetic Dentistry 119 (2018) 545–551.</t>
  </si>
  <si>
    <t>S. Papadiochou, A.L. Pissiotis, Marginal adaptation and CAD-CAM technology: A systematic review of restorative material and fabrication techniques. [Review], Journal of Prosthetic Dentistry 119 (2018) 545–551. https://doi.org/10.1016/j.prosdent.2017.07.001.</t>
  </si>
  <si>
    <t>D.R. Patel, T. O’Brien, A. Petrie, H. Petridis, A systematic review of outcome measurements and quality of studies evaluating fixed tooth-supported restorations. [Review], Journal of Prosthodontics 23 (2014) 421–33.</t>
  </si>
  <si>
    <t>T. Patel, N. Nathwani, P. Fine, A. Leung, A Scoping Review of Marginal and Internal Fit Accuracy of Lithium Disilicate Restorations, Dentistry Journal 10 (2022) 12. https://doi.org/10.3390/dj10120236.</t>
  </si>
  <si>
    <t>I.B. Sanches, T.C. Metzker, R. Kappler, M.V. Oliveira, A.O. Carvalho, E.M. Castor Xisto Lima, Marginal adaptation of CAD-CAM and heat-pressed lithium disilicate crowns: A systematic review and meta-analysis, Journal of Prosthetic Dentistry 129 (2023) 34–39. https://doi.org/10.1016/j.prosdent.2021.03.021.</t>
  </si>
  <si>
    <t>K. Sarafidou, M. Chatziparaskeva, D. Chatzikamagiannis, V. Mpotskaris, D. Tortopidis, A. Bakopoulou, M. Kokoti, Evaluation of marginal/internal fit of fixed dental prostheses after digital, conventional, and combination impression techniques: A systematic review, European Journal of Oral Sciences 130 (2022) e12902. https://doi.org/10.1111/eos.12902.</t>
  </si>
  <si>
    <t>M. Tabesh, F. Nejatidanesh, G. Savabi, A. Davoudi, O. Savabi, Marginal Accuracy of Lithium Disilicate Full-Coverage Single Crowns Made by Direct and Indirect Digital or Conventional Workflows: A Systematic Review and Meta-Analysis, Journal of Prosthodontics 31 (2022) 744–753. https://doi.org/10.1111/jopr.13515.</t>
  </si>
  <si>
    <t>C. Zarauz, J. Pitta, B. Pjetursson, M. Zwahlen, G. Pradies, I. Sailer, Esthetic Outcomes of Implant-Supported Single Crowns Related to Abutment Type and Material: A Systematic Review, International Journal of Prosthodontics 34 (2021) 229–249.</t>
  </si>
  <si>
    <t>wrong population</t>
  </si>
  <si>
    <t>Broutin, Description and Durability of the Various Indirect Restoration Techniques in Molar-Incisor Hypomineralisation: A Systematic Review, European Journal of Prosthodontics and Restorative Dentistry 32 (2024) 91. https://doi.org/10.1922/EJPRD_2557Broutin11.</t>
  </si>
  <si>
    <t>M. Rhaiem, M. Chalbi, S. Bousaid, W. Zouaoui, M.A. Chemli, Dental treatment approaches of amelogenesis imperfecta in children and young adults: A systematic review of the literature, Journal of Esthetic and Restorative Dentistry 36 (2024) 881–891. https://doi.org/10.1111/jerd.13191.</t>
  </si>
  <si>
    <t>B.A.R.T. de Almeida, K.F. de Oliveira, R.A. Caldas, Mechanical and optical properties of feldspathic ceramics and lithium disilicate: literature review, Rev. Bras. Odontol 77 (2020) 1–4.</t>
  </si>
  <si>
    <t>A. Della Bona, J.R. Kelly, The clinical success of all-ceramic restorations. [Review] [51 refs], Journal of the American Dental Association 139 (2008).</t>
  </si>
  <si>
    <t>A. del R. González Ramírez, T.M. Virgilio Virgilio, J. De la Fuente Hernández, R. García Contreras, Lifetime of metal-free dental restorations: a systematic review, Rev. ADM 73 (2016) 116–120.</t>
  </si>
  <si>
    <t>J.A. Hobkirk, H.W. Wiskott, G. Working, Ceramics in implant dentistry (Working Group 1), Clinical Oral Implants Research 4 (2009) 55–7.</t>
  </si>
  <si>
    <t>M.F. Land, C.D. Hopp, Survival rates of all-ceramic systems differ by clinical indication and fabrication method, The Journal of Evidencebased Dental Practice 10 (2010) 37–8.</t>
  </si>
  <si>
    <t>W.S. Oh, Cement Type (Adhesive vs. Conventional) May Not Affect Clinical Performance of Zirconia and Lithium Disilicate Tooth-Supported Crowns, The Journal of Evidencebased Dental Practice 20 (2020) 06.</t>
  </si>
  <si>
    <t>J. de S.S. Piva, I.S. de Souza, D.M. dos Santos, K.H.T. de Carvalho, A.M. Guiotti, New metal-free materials for making monolithic prostheses in CAD/CAM system, Rev. Odontol. Araçatuba (Impr.) 43 (2022) 18–29.</t>
  </si>
  <si>
    <t>R.M. de A. Rolim, H.R. Sarmento, A.C.L. Branco, F. Campos, S.M.B. Pereira, R.O. de A. e Souza, Clinical Service of Metal Free Restorations: Literature Review, Rev. Bras. Ciênc. Saúde 17 (2013) 309–318.</t>
  </si>
  <si>
    <t>T. Salinas, S. Eckert, Implant-supported single crowns predictably survive to five years with limited complications, The Journal of Evidencebased Dental Practice 12 (2012) 213–4.</t>
  </si>
  <si>
    <t>N. Shah, H. Nerkar, P. Badwaik, B. Ahuja, R. Malu, N. Bhanushali, An evaluation of antagonist enamel wear opposing full-coverage zirconia crowns versus other ceramics full-coverage crowns and natural enamel – An umbrella review, The Journal of Indian Prosthodontic Society 24 (2024) 217. https://doi.org/10.4103/jips.jips_32_24.</t>
  </si>
  <si>
    <t>C. Suresh, V. Kommi, N.P. Muralidharan, CAD/CAM ceramics- The paradigm shift in fixed prosthodontics, European Journal of Molecular and Clinical Medicine 7 (2020) 2118–2126.</t>
  </si>
  <si>
    <t>wrong study design / no systematic review</t>
  </si>
  <si>
    <t>Primary Studies</t>
  </si>
  <si>
    <t>exp Crowns/</t>
  </si>
  <si>
    <t>exp Denture, Partial, Fixed/</t>
  </si>
  <si>
    <t>exp Inlays/</t>
  </si>
  <si>
    <t>exp Dental Veneers/</t>
  </si>
  <si>
    <t>Dental Abutments/</t>
  </si>
  <si>
    <t>exp Dental Implants/</t>
  </si>
  <si>
    <t>Dental Prosthesis, Implant-Supported/</t>
  </si>
  <si>
    <t>((dent$ or oral$ or t??th) adj5 crown$).ti,ab,kf.</t>
  </si>
  <si>
    <t>((dent$ or oral$ or t??th) and (implant$ or abutment$)).ti,ab,kf.</t>
  </si>
  <si>
    <t>veneer$.ti,ab,kf.</t>
  </si>
  <si>
    <t>dental laminate$.ti,ab,kf.</t>
  </si>
  <si>
    <t>(indirect adj5 restor$).ti,ab,kf.</t>
  </si>
  <si>
    <t>"fixed partial denture$".ti,ab,kf.</t>
  </si>
  <si>
    <t>"fixed dental prosthes$".ti,ab,kf.</t>
  </si>
  <si>
    <t>((dent$ or t??th or fixed or resin or maryland or rochette) adj5 (bridge$ or pontic$)).ti,ab,kf.</t>
  </si>
  <si>
    <t>(prosthodontic adj3 fix$ adj3 restor$).ti,ab,kf.</t>
  </si>
  <si>
    <t>((monolithic or anatomic) adj3 restor$).ti,ab,kf.</t>
  </si>
  <si>
    <t>((FPD$ or FDP$) and (dental or t??th)).ti,ab,kf.</t>
  </si>
  <si>
    <t>or/1-19 [Population: Fixed prosthodontic restorations]</t>
  </si>
  <si>
    <t>exp Ceramics/</t>
  </si>
  <si>
    <t>Silicates/</t>
  </si>
  <si>
    <t>Aluminum Silicates/</t>
  </si>
  <si>
    <t>Lithium Compounds/</t>
  </si>
  <si>
    <t>(lithia disilicate or Lithium disilicate or UNII-PDM70D5IQL or PDM70D5IQL or "E max cad" or "OPC 3G" or Lithium silicate or Li2Si2O5 or Silicic acid H2Si2O5 dilithium salt or Silicic acid H2Si2O5 lithium salt or "13568-46-2").rn,nm. [fields Registry Number/Name of Substance (Word); synonyms from PubChem]</t>
  </si>
  <si>
    <t>"66402-68-4".rn. [CAS registry number]</t>
  </si>
  <si>
    <t>"266-340-9".rn. [EC number]</t>
  </si>
  <si>
    <t>"101943115".rn. [PubChem CID]</t>
  </si>
  <si>
    <t>(ceramic$ or allceramic$ or porcelain$).ti,ab,kf.</t>
  </si>
  <si>
    <t>(lithi$ or sili$ or disili$ or LiSi or LiAlSi or Li2Si2O5).ti,ab,kf.</t>
  </si>
  <si>
    <t>(metal-free or metalfree or non-metal or nonmetal).ti,ab,kf.</t>
  </si>
  <si>
    <t>("e max" or emax or celtra or tessera or suprinity or zls).ti,ab,kf.</t>
  </si>
  <si>
    <t>(empress2$ or "empress 2").ti,ab,kf.</t>
  </si>
  <si>
    <t>or/21-33 [Intervention: Lithium (di)silicate based restorations]</t>
  </si>
  <si>
    <t>(systematic review or meta-analysis).pt. or (meta-analysis/ or systematic review/ or systematic reviews as topic/ or meta-analysis as topic/ or "meta analysis (topic)"/ or "systematic review (topic)"/ or exp technology assessment, biomedical/ or network meta-analysis/) or ((systematic* adj3 (review* or overview*)) or (methodologic* adj3 (review* or overview*))).ti,ab,kf,kw. or ((quantitative adj3 (review* or overview* or synthes*)) or (research adj3 (integrati* or overview*))).ti,ab,kf,kw. or ((integrative adj3 (review* or overview*)) or (collaborative adj3 (review* or overview*)) or (pool* adj3 analy*)).ti,ab,kf,kw. or (data synthes* or data extraction* or data abstraction*).ti,ab,kf,kw. or (handsearch* or hand search*).ti,ab,kf,kw. or (mantel haenszel or peto or der simonian or dersimonian or fixed effect* or latin square*).ti,ab,kf,kw. or (met analy* or metanaly* or technology assessment* or HTA or HTAs or technology overview* or technology appraisal*).ti,ab,kf,kw. or (meta regression* or metaregression*).ti,ab,kf,kw. or (meta-analy* or metaanaly* or systematic review* or biomedical technology assessment* or bio-medical technology assessment*).mp,hw. or (medline or cochrane or pubmed or medlars or embase or cinahl).ti,ab,hw. or (cochrane or (health adj2 technology assessment) or evidence report).jw. or (comparative adj3 (efficacy or effectiveness)).ti,ab,kf,kw. or (outcomes research or relative effectiveness).ti,ab,kf,kw. or ((indirect or indirect treatment or mixed-treatment or bayesian) adj3 comparison*).ti,ab,kf,kw. or (multi* adj3 treatment adj3 comparison*).ti,ab,kf,kw. or (mixed adj3 treatment adj3 (meta-analy* or metaanaly*)).ti,ab,kf,kw. or umbrella review*.ti,ab,kf,kw. or (multi* adj2 paramet* adj2 evidence adj2 synthesis).ti,ab,kw,kf. or (multiparamet* adj2 evidence adj2 synthesis).ti,ab,kw,kf. or (multi-paramet* adj2 evidence adj2 synthesis).ti,ab,kw,kf. [Filter for Systematic Reviews/Meta-Analysis/Health Technology Assessment  OVID Medline, Embase, PsycINFO. Statement 17 with a PsycINFO-specific field code deleted. Source: Strings attached: CADTH database search filters (Internet). Ottawa: CADTH; 2021. Available from: https://www.cadth.ca/resources/finding-evidence/strings-attached-cadths-database-search-filters#syst (Cited 2021-11-03).]</t>
  </si>
  <si>
    <t>20 and 34 [Population AND Intervention]</t>
  </si>
  <si>
    <t>35 and 36 [Population AND Intervention AND Study Type]</t>
  </si>
  <si>
    <t>(Onlay$ or inlay$ or overlay$ or partialcrown$ or tabletop$ or (partial$ adj3 crown$)).ti,ab,kf.</t>
  </si>
  <si>
    <t>Draft search strategy for MEDLINE (Ovid)</t>
  </si>
  <si>
    <t>Number of Patients with LiSi(2) Restoration</t>
  </si>
  <si>
    <t>Number of LiSi(2) Restorations</t>
  </si>
  <si>
    <t>LiSi(2) (19)
Zir (2)
MC (1)</t>
  </si>
  <si>
    <t xml:space="preserve">LiSi(2) (8)
Zir (1)
AC (4)
GC (10)
MC (1)
Other (6) 
</t>
  </si>
  <si>
    <t>no meta-analysis for LiSi(2) (82.8-100)</t>
  </si>
  <si>
    <t>Reich 2013 and Rauch 2018 listed seperately, no meta-analysis for LiSi(2) exclusivly</t>
  </si>
  <si>
    <t>LiSi(2) (1)
Al2O3 (8)
Zir (2)
GC (4)</t>
  </si>
  <si>
    <t>Only 1 LiSi(2) study in meta-analysis: 97.6 (5y) (Gehrt 2013)</t>
  </si>
  <si>
    <t>LiSi(2) (25)
Zir (2)
MC (3)
Other (1)</t>
  </si>
  <si>
    <t>LiSi(2) (8)
Zir (7)
Al2O3 (5)
GC (9)</t>
  </si>
  <si>
    <t>Studies Wolfart 2009 and Kern 2012 considered as separate studies although only update. IPS Empress evaluated as LiSi(2).</t>
  </si>
  <si>
    <t>LiSi(2) (4)
Zir (2)</t>
  </si>
  <si>
    <t>Survival rate for LiSi(2) not calculated in meta-analysis, data from primary studies for SC: 
95.5-100</t>
  </si>
  <si>
    <t>Meta-analysis for LiSi(2) showed better clinical performance (OR = 2.41, CI: 1.16-5.03) for conventional group vs. CAD/CAM group. 
Study Muhlemann: comparison of different CAD/CAM techniques at try-in of restorations, no follow-up</t>
  </si>
  <si>
    <t xml:space="preserve">LiSi(2) (7)
</t>
  </si>
  <si>
    <t>To evaluate the clinical performance of LiSi(2) and zirconia all-ceramic crowns fabricated using intraoral scanning and CAD/CAM technology.</t>
  </si>
  <si>
    <t>LiSi(2) (6)
Zir (4)</t>
  </si>
  <si>
    <t>none for LiSi(2)</t>
  </si>
  <si>
    <t>The outcomes of this systematic review indicate that zirconia and LiSi(2) crowns display a similar incidence of periodontal and endodontic complications when compared to metal-ceramic crowns, suggesting that these all-ceramic materials are viable alternatives. The incidence of chipping was higher in LiSi(2) crowns compared to other materials, while zirconia crowns were inferior in terms of aesthetics.</t>
  </si>
  <si>
    <t>LiSi(2) (3)
GC (6)
Al2O3 (10)
MgAl2O4 (2)
Zir (3)
MC (1)</t>
  </si>
  <si>
    <t>LiSi(2) (9)
GC (3)</t>
  </si>
  <si>
    <t>no meta-analysis for LiSi(2) alone (79.2-100)</t>
  </si>
  <si>
    <t>Reich 2013, Rauch 2017 and Rauch 2018 listed seperately, no meta-analysis for LiSi(2) exclusivly</t>
  </si>
  <si>
    <t>LiSi(2) (3)
Zir (9)
MC (4)</t>
  </si>
  <si>
    <t>LiSi(2) (3)
MC (2)
Al2O3 (1)</t>
  </si>
  <si>
    <t>LiSi(2) (2)
Al2O3 (10)
Leucite (1)
Zir (1)</t>
  </si>
  <si>
    <t>NR for LiSi(2) seperately</t>
  </si>
  <si>
    <t xml:space="preserve">LiSi(2) (11)
Zir (16)
Leucite (1)
MC (2)
</t>
  </si>
  <si>
    <t xml:space="preserve">IPS e.max CAD (3)
IPS e.max press (4)
IPS e.max (3)
LiSi(2) (1)
</t>
  </si>
  <si>
    <t>LiSi(2) (1)
Zir (7)
MC (2)</t>
  </si>
  <si>
    <t>Only tooth wear analyzed and only 1 study on LiSi(2): Nazirkar et al. compared wear rates of polished lithium disilicate and zirconia crowns. They showed that there was no statistical difference between both groups regarding wear behavior of the restorative material after one year of clinical function (40.06 ± 7.03 and 35.09 ± 4.72 μm)</t>
  </si>
  <si>
    <t>LiSi(2) (11)
Zir (7)</t>
  </si>
  <si>
    <t>no meta-analysis
Wrong data: Rauch 2018: initally not 31 but 34 patients/crowns, at follow up 26
Wrong citation: Schmitz and Beani 2016 Journal of Prosthetic Dentistry, not J Adv Prosthodont. Schmitz and Beani examined 257 monolithic LiSi(2) crowns, 133 cemented with GIC, 124 self-adhesive. Only the 133 crowns cemented with GIC are mentioned in this review</t>
  </si>
  <si>
    <t xml:space="preserve">LiSi(2) (7)
Zir (9)
PICN (1)
</t>
  </si>
  <si>
    <t>LiSi(2) SC: 99 (94-100)
Zir SC: 99 (96-100)
PICN SC: 93 (85-97)</t>
  </si>
  <si>
    <t xml:space="preserve">LiSi(2) (12) </t>
  </si>
  <si>
    <t>LiSi(2) (12)
Zir (31)
Other (6)
Al2O3 (4)
RNC (2)</t>
  </si>
  <si>
    <t>Canullo 2007: framework material in original publication not specified
Rammelsberg 2020: veneered LiSi(2) SC (n=10) are not included, only partial veneered (3) and monolithic (7)
High heterogeneity not discussed and accounted for
Survival/AFR for LiSi(2) and other reinforced GC mixed</t>
  </si>
  <si>
    <t>LiSi(2) (8)
Zir (18)
Al2O3 (5)
Other (13)</t>
  </si>
  <si>
    <t xml:space="preserve">IPS e.max CAD (3)
IPS e.max press (2)
IPS e.max (2)
LiSi(2) (1)
</t>
  </si>
  <si>
    <t>Estimated success rate after 5 years for LiSi(2) + 95% CI: 94.0% (72.3-98.8)
Estimated chipping rate after 5 years for LiSi(2) + 95% CI: 6% (1.2-27.8)</t>
  </si>
  <si>
    <t>LiSi(2)(2)
Zir (9)
MC (7)
GC (4)
other (1)</t>
  </si>
  <si>
    <t xml:space="preserve">Only 1 study on LiSi(2) SC included (Akin 2015) </t>
  </si>
  <si>
    <t>LiSi(2) (5)
Zir
Leucite
MC</t>
  </si>
  <si>
    <t>only reported for LiSi(2) and leucite combined</t>
  </si>
  <si>
    <t>Leucite and LiSi(2) grouped in meta-analysis.
Corrigendum: Sailer I, Makarov NA, Thoma DS, Zwahlen M, Pjetursson BE. Corrigendum to "All-ceramic or metal-ceramic tooth- supported fixed dental prostheses (FDPs)? A systematic review of the survival and complication rates. Part I: Single crowns (SCs)" [Dental Materials 31 (6) (2015) 603-623]. Dent Mater. 2016 Dec;32(12):e389-e390. doi: 10.1016/j.dental.2016.09.032. Epub 2016 Oct 7. Erratum for: Dent Mater. 2015 Jun;31(6):603-23. doi: 10.1016/j.dental.2015.02.011. PMID: 27726969.</t>
  </si>
  <si>
    <t>LiSi(2) (3)
GC (2)
Zir (1)
Feldspathic (2)
Leucite (2)</t>
  </si>
  <si>
    <t>LiSi(2) (2)
Zir (1)</t>
  </si>
  <si>
    <t>LiSi(2) (5)
Zir (5)</t>
  </si>
  <si>
    <t>Within the limitations of this systematic review, all-ceramic SCs and FDPs supported by ceramic implants showed promising survival rates after mid-term observation. However, the high chipping proportions of veneered zirconia SCs and, particularly, FDPs diminish the overall outcome. Monolithic LiSi(2) showed fewer clinical complications. Monolithic reconstructions could be a valid treatment option for ceramic implants, but their mid-to-long-term performance must be further evaluated.</t>
  </si>
  <si>
    <t>survival rates (not seperately calculated for LiSi(2)), biological complications, technical complications</t>
  </si>
  <si>
    <t>LiSi(2) (3)
Silicate ceramic (1)
Feldspathic (3)
Leucite (4)
Cast gold (2)
MC (1)</t>
  </si>
  <si>
    <t>not calculated for LiSi(2) seperately</t>
  </si>
  <si>
    <t>LiSi(2) (3)
ZLS (1)
Other (14)</t>
  </si>
  <si>
    <t>LiSi(2) (4)
Other (33)</t>
  </si>
  <si>
    <t>Material not specified, but according to Pjetursson 2021 LiSi(2), Generic Pentrol</t>
  </si>
  <si>
    <t>LiSi(2)
PM (10) / M (9)</t>
  </si>
  <si>
    <t>LiSi(2) 19
Zir 19</t>
  </si>
  <si>
    <t>LiSi(2): 100 (3y)
Zir: 100 (3y)</t>
  </si>
  <si>
    <t>LiSi(2): 89 (3y)
Zir: 95 (3y)</t>
  </si>
  <si>
    <t>LiSi(2) Minor chipping (1)
Zir Screw lossening (1)</t>
  </si>
  <si>
    <t>LiSi(2)+MC 32</t>
  </si>
  <si>
    <t>LiSi(2)+MC 31</t>
  </si>
  <si>
    <t>LiSi(2) 24
MC 13</t>
  </si>
  <si>
    <t>LiSi(2) 24
MC 12</t>
  </si>
  <si>
    <t>LiSi(2) (860)</t>
  </si>
  <si>
    <t>LiSi(2): Monolithic (59) / Veneered (16 e.max press crowns)</t>
  </si>
  <si>
    <t xml:space="preserve">Ketac Cem, Variolink II, RelyX Unicem, Panavia 21 used, but ot specified which were used for LiSi(2) or zirconia/MC restorations. </t>
  </si>
  <si>
    <t>LiSi(2) 21
Zir FPD 39
MC FPD 27</t>
  </si>
  <si>
    <t>LiSi(2) 17
Zir FPD 32
MC FPD 24</t>
  </si>
  <si>
    <t>LiSi(2) 75
Zir FPD 52
MC FPD 31</t>
  </si>
  <si>
    <t>LiSi(2) 70
Zir FPD 43
MC FPD 28</t>
  </si>
  <si>
    <t>LiSi(2): crown fracture at gingival level (2)
MC FPD: periodontal abscess (1)</t>
  </si>
  <si>
    <t>LiSi(2): PM (8) / M (22)
Zir: PM (10) / M (20)</t>
  </si>
  <si>
    <t>LiSi(2) 30
Zir 30</t>
  </si>
  <si>
    <t>LiSi(2) 29
Zir 30</t>
  </si>
  <si>
    <t>LiSi(2): 100
Zir: 93.3</t>
  </si>
  <si>
    <t>LiSi(2): none
Zir: endodontic problem (1), loss of retention (1)</t>
  </si>
  <si>
    <t>LiSi(2): 89.7
Zir: 80</t>
  </si>
  <si>
    <t>LiSi(2): loss of retention (3)
Zir: loss of retention (4)</t>
  </si>
  <si>
    <t>LiSi(2)-material not specified</t>
  </si>
  <si>
    <t>LiSi(2) 362
Zir 351</t>
  </si>
  <si>
    <t>6y recall:
LiSi(2) 67
Zir 20</t>
  </si>
  <si>
    <t>LiSi(2) 99.7
Zir 99.7</t>
  </si>
  <si>
    <t>LiSi(2): loss of retention (1)
Zir: tooth fracture (1)</t>
  </si>
  <si>
    <t>LiSi(2) 98.6
Zir 99.1</t>
  </si>
  <si>
    <t>LiSi(2): endodontic problem (1), minor chipping (1), loss of retention (1)
Zir: tooth fracture (1)</t>
  </si>
  <si>
    <t>LiSi(2): RelyX Unicem
Zir: screw</t>
  </si>
  <si>
    <t>LiSi(2): major chipping (1)
Zir: abutment fracture (1)</t>
  </si>
  <si>
    <t>NR for LiSi(2)</t>
  </si>
  <si>
    <t>Joda, T., Ferrari, M., &amp; Bragger, U. (2017). Monolithic implant-supported lithium disilicate (LiSi(2)) crowns in a complete digital workflow: A prospective clinical trial with a 2-year follow-up. Clinical Implant Dentistry and Related Research, 19(3), 505–511. https://doi.org/10.1111/cid.12472.</t>
  </si>
  <si>
    <t>Centralized milling of the monolithic LiSi(2) restorations in an external center (CARES X-Stream, Institut Straumann AG, Basel, Swit- zerland)</t>
  </si>
  <si>
    <t>LiSi(2) 20
Zir 24</t>
  </si>
  <si>
    <t>LiSi(2) 14
Zir 18</t>
  </si>
  <si>
    <t>LiSi(2) 79.7 (3y)
Zir 82.1 (3y)</t>
  </si>
  <si>
    <t>LiSi(2): framework fracture (2), abutment fracture (2), implant loss (1), peri-implantitis (1)
Zir: framework fracture (4), abutment fracture (4)</t>
  </si>
  <si>
    <t xml:space="preserve">LiSi(2): minor chipping (1)
</t>
  </si>
  <si>
    <t>LiSi(2) 15
Zir 15</t>
  </si>
  <si>
    <t>LiSi(2) pressed (Ivoclar Vivadent) (29)
Zir (45)</t>
  </si>
  <si>
    <t>Monolithic LiSi(2) (29)
Veneered Zir (45)</t>
  </si>
  <si>
    <t>LiSi(2): RelyX Unicem</t>
  </si>
  <si>
    <t>LiSi(2) 29
Zir 45</t>
  </si>
  <si>
    <t>LiSi(2): Fracture (3)
Zir: Fracture (2)</t>
  </si>
  <si>
    <t>LiSi(2) (26)</t>
  </si>
  <si>
    <t>LiSi(2) (10), others (642)</t>
  </si>
  <si>
    <t>Monolithic LiSi(2) (7), micro veneered LiSi(2) (3)</t>
  </si>
  <si>
    <t>LiSi(2) 10
others 642</t>
  </si>
  <si>
    <t>Only 10 LiSi(2) crowns</t>
  </si>
  <si>
    <t>Initial treatment with Lava Ultimate crowns. Due to an unexpected and unacceptably high numer of debondings, all crowns were replaced after 1 year with LiSi(2) crowns and reevaluated after another year.</t>
  </si>
  <si>
    <t>LiSi(2) pressed (257)</t>
  </si>
  <si>
    <t>LiSi(2) pressed (627)</t>
  </si>
  <si>
    <t>LiSi(2) 14
Zir 14</t>
  </si>
  <si>
    <t>LiSi(2) and zirconia showed similar wear rates and clinical performance over an in-vivo use of 3 years.</t>
  </si>
  <si>
    <t>LiSi(2) pressed (Ivoclar Vivadent) (30)</t>
  </si>
  <si>
    <t>LiSi(2) not specified</t>
  </si>
  <si>
    <t xml:space="preserve"> Sum TS</t>
  </si>
  <si>
    <t xml:space="preserve"> Sum IS</t>
  </si>
  <si>
    <t>Al-Dulaijan, 2023</t>
  </si>
  <si>
    <t>Al-Haj Husain, 2020</t>
  </si>
  <si>
    <t>Aldegheishem, 2017</t>
  </si>
  <si>
    <t>AlMashaan &amp; Aldakheel, 2023</t>
  </si>
  <si>
    <t>Araujo, 2016</t>
  </si>
  <si>
    <t>Aswal, 2023</t>
  </si>
  <si>
    <t>Aziz, 2020</t>
  </si>
  <si>
    <t>Benli, 2022</t>
  </si>
  <si>
    <t>Conrad, 2007</t>
  </si>
  <si>
    <t>Ferrairo, 2024</t>
  </si>
  <si>
    <t>Flores-Ferreyra, 2024</t>
  </si>
  <si>
    <t>Hmaidouch, 2013</t>
  </si>
  <si>
    <t>Kassardjian, 2016</t>
  </si>
  <si>
    <t>Mao, 2024</t>
  </si>
  <si>
    <t>Maroulakos, 2019</t>
  </si>
  <si>
    <t>Mazza, 2021</t>
  </si>
  <si>
    <t>Pieger, 2014</t>
  </si>
  <si>
    <t>Rodrigues, 2019</t>
  </si>
  <si>
    <t>Sailer, 2015</t>
  </si>
  <si>
    <t>de Souza Melo, 2018</t>
  </si>
  <si>
    <t>Vagropoulou, 2018</t>
  </si>
  <si>
    <t>Velastegui, 2022</t>
  </si>
  <si>
    <t>Wang, 2012</t>
  </si>
  <si>
    <t>Lemos, 2024</t>
  </si>
  <si>
    <t>Pjetursson, 2021</t>
  </si>
  <si>
    <t>Rabel, 2018</t>
  </si>
  <si>
    <t>Spitznagel, 2017</t>
  </si>
  <si>
    <t>Spitznagel, 2022</t>
  </si>
  <si>
    <t>Compliance with domains [%] (Yes=1, Partial Yes=0.5, No=0)</t>
  </si>
  <si>
    <t xml:space="preserve"> Conflict of interest declared</t>
  </si>
  <si>
    <t>Assessed potential impact of ROB on the results</t>
  </si>
  <si>
    <t>Accounted for ROB when interpreting/ discussing</t>
  </si>
  <si>
    <t>List of excluded studies and justified the exclusions</t>
  </si>
  <si>
    <t>Types of studies 
(LiSi(2) SC)</t>
  </si>
  <si>
    <t>Included studies
(LiSi(2) SC)</t>
  </si>
  <si>
    <t>Period of studies 
(LiSi(2) SC)</t>
  </si>
  <si>
    <t>(Core) Ceramic material details 
(LiSi(2))</t>
  </si>
  <si>
    <t>Follow up time 
(y)</t>
  </si>
  <si>
    <t>Survival 
(meta-analysis - %)</t>
  </si>
  <si>
    <t xml:space="preserve">LiSi(2) (8)
Zir (1)
AC (4)
GC (10)
MC (1)
Other (6) </t>
  </si>
  <si>
    <t>Success and Survival of Various Types of All-Ceramic Single Crowns: A Critical Review and Analysis of Studies with a Mean Follow-Up of 5 Years or Longer.</t>
  </si>
  <si>
    <t>Life table analysis: 
cumulative survival rate
SC: 2y 100%, 5y 97.86%, 11y 96.74%
FPD: 2y 83.39, 5y 78.11, 11y 70.93</t>
  </si>
  <si>
    <t xml:space="preserve">Estimated 3y: 
97.0% monolithic 
97.6% veneered  </t>
  </si>
  <si>
    <t>For all materials: 
91.0 (51.3-98.7)</t>
  </si>
  <si>
    <t>Leucite and lithium-disilicate  reinforced glass ceramics pooled: 
96.6 (94.9-97.7)</t>
  </si>
  <si>
    <t>Yes = 1, No = 0
Partial Yes = 0.5
Max. 16
(no MA: 13)</t>
  </si>
  <si>
    <t>Critical domains
Yes = 1, No = 0
Partial Yes = 0.5
Max. 7 (no MA: 5)</t>
  </si>
  <si>
    <t>Satisfactory explanation and discussion of heterogeneity</t>
  </si>
  <si>
    <t xml:space="preserve">
                                  Domain 
           Author</t>
  </si>
  <si>
    <t>P (Population)</t>
  </si>
  <si>
    <t>Adults who received single crown restorations</t>
  </si>
  <si>
    <t>I (Intervention)</t>
  </si>
  <si>
    <r>
      <t>LiSi</t>
    </r>
    <r>
      <rPr>
        <vertAlign val="subscript"/>
        <sz val="12"/>
        <color rgb="FF000000"/>
        <rFont val="Arial"/>
        <family val="2"/>
      </rPr>
      <t xml:space="preserve">(2) </t>
    </r>
    <r>
      <rPr>
        <sz val="12"/>
        <color rgb="FF000000"/>
        <rFont val="Arial"/>
        <family val="2"/>
      </rPr>
      <t>based single crown restorations</t>
    </r>
  </si>
  <si>
    <t>C (Comparison)</t>
  </si>
  <si>
    <t>Other types of restorative material or no comparison</t>
  </si>
  <si>
    <t>O (Outcome)</t>
  </si>
  <si>
    <t>Clinical survival and/or technical, biological or aesthetic complications</t>
  </si>
  <si>
    <t>S (Studies)</t>
  </si>
  <si>
    <t>Systematic reviews on in vivo studies with a follow-up</t>
  </si>
  <si>
    <t>Product name</t>
  </si>
  <si>
    <t>Manufacturer</t>
  </si>
  <si>
    <t>Introduction</t>
  </si>
  <si>
    <t>Processing</t>
  </si>
  <si>
    <t>Techniques</t>
  </si>
  <si>
    <t>Luting</t>
  </si>
  <si>
    <t>Flexural strength (Mpa)</t>
  </si>
  <si>
    <t>E-modulus
[GPa]</t>
  </si>
  <si>
    <t>Weibull modulus</t>
  </si>
  <si>
    <t>Vickers Hardness [GPa]</t>
  </si>
  <si>
    <r>
      <t>WAK 500 °C
[10</t>
    </r>
    <r>
      <rPr>
        <vertAlign val="superscript"/>
        <sz val="12"/>
        <color theme="1"/>
        <rFont val="Calibri"/>
        <family val="2"/>
        <scheme val="minor"/>
      </rPr>
      <t>-6</t>
    </r>
    <r>
      <rPr>
        <sz val="10"/>
        <color rgb="FF000000"/>
        <rFont val="Arial"/>
        <family val="2"/>
      </rPr>
      <t xml:space="preserve"> 1/K]</t>
    </r>
  </si>
  <si>
    <r>
      <t>Chemical Solubility [µg/cm</t>
    </r>
    <r>
      <rPr>
        <vertAlign val="superscript"/>
        <sz val="12"/>
        <color theme="1"/>
        <rFont val="Calibri (Textkörper)"/>
      </rPr>
      <t>2</t>
    </r>
    <r>
      <rPr>
        <sz val="10"/>
        <color rgb="FF000000"/>
        <rFont val="Arial"/>
        <family val="2"/>
      </rPr>
      <t>]</t>
    </r>
  </si>
  <si>
    <t>Density
[g/cm3]</t>
  </si>
  <si>
    <r>
      <t>Fracture toughness K</t>
    </r>
    <r>
      <rPr>
        <vertAlign val="subscript"/>
        <sz val="12"/>
        <color theme="1"/>
        <rFont val="Calibri (Textkörper)"/>
      </rPr>
      <t>IC</t>
    </r>
    <r>
      <rPr>
        <sz val="12"/>
        <color theme="1"/>
        <rFont val="Calibri (Textkörper)"/>
      </rPr>
      <t xml:space="preserve"> [Mpa*m-0.5]</t>
    </r>
  </si>
  <si>
    <t>Indication</t>
  </si>
  <si>
    <t>Contraindications according to manufacturer</t>
  </si>
  <si>
    <t>Remarks / Sources</t>
  </si>
  <si>
    <t>Empress® 2</t>
  </si>
  <si>
    <t>Ivoclar Vivadent AG (Liechtenstein)</t>
  </si>
  <si>
    <t>LiSi(2)</t>
  </si>
  <si>
    <t>pressable</t>
  </si>
  <si>
    <t>350±50</t>
  </si>
  <si>
    <t>96</t>
  </si>
  <si>
    <t>10.6</t>
  </si>
  <si>
    <t>&lt;50</t>
  </si>
  <si>
    <t>3.2</t>
  </si>
  <si>
    <t>SC/PC/V/I/O/3B</t>
  </si>
  <si>
    <t>Scientific documentation 1999</t>
  </si>
  <si>
    <t>IPS e.max® CAD</t>
  </si>
  <si>
    <t>two-step CAD/CAM</t>
  </si>
  <si>
    <t>(S)+G/CB/L</t>
  </si>
  <si>
    <t>A / SA (SC/3B only) / C (SC/3B only)</t>
  </si>
  <si>
    <t>≥360, "typical mean value" according to manufacturer 530</t>
  </si>
  <si>
    <t>95</t>
  </si>
  <si>
    <t>5.8</t>
  </si>
  <si>
    <t>10.1±0.5</t>
  </si>
  <si>
    <t>&lt;100</t>
  </si>
  <si>
    <t>2.0-2.5</t>
  </si>
  <si>
    <t>SC/PC/V/I/O/OV/A/HA/HAC/3B</t>
  </si>
  <si>
    <t>Contraindications: substantially reduced residual dentition, allergic to any of its ingredients 
Limitations of use: Inlay, cantilever and Maryland bridges, Hybrid abutments and hybrid abutment crowns (use IPS e.max CAD Abutment Solutions for these types of restorations), Width of the pontic: anterior region &gt; 11 mm, premolar region &gt; 9 mm, Temporary cementation, Complete veneering of molar crowns, Very deep sub-gingival preparations, Untreated bruxism (the use of a splint is indicated after incorporation)</t>
  </si>
  <si>
    <t>Instructions for use</t>
  </si>
  <si>
    <t>IPS e.max® Press</t>
  </si>
  <si>
    <t>≥360, "typical average value" according to manufacturer 470</t>
  </si>
  <si>
    <r>
      <t>6.8</t>
    </r>
    <r>
      <rPr>
        <vertAlign val="superscript"/>
        <sz val="12"/>
        <color theme="1"/>
        <rFont val="Calibri (Textkörper)"/>
      </rPr>
      <t>a</t>
    </r>
  </si>
  <si>
    <r>
      <t>6.1</t>
    </r>
    <r>
      <rPr>
        <vertAlign val="superscript"/>
        <sz val="12"/>
        <color theme="1"/>
        <rFont val="Calibri (Textkörper)"/>
      </rPr>
      <t>b</t>
    </r>
  </si>
  <si>
    <t>10.5±0.5</t>
  </si>
  <si>
    <t>2.5</t>
  </si>
  <si>
    <t>2.5-3.0</t>
  </si>
  <si>
    <t>Contraindications: allergic to any of its ingredients, any other use not listed in the indications
Limitations of use: Untreated bruxism, Inlay bridges, Cantilever bridges, Adhesive bridges, Restorations in the anterior region with a pontic width of &gt; 11 mm, Restorations in the premolar region with a pontic width of &gt; 9 mm, Temporary cementation of IPS e.max Press restorations, Very deep sub-gingival preparations, Layering with a veneering ceramic other than IPS e.max Ceram, Pressing of IPS e.max Press in the IPS Investment Ring System 300g</t>
  </si>
  <si>
    <t>Celtra® Duo</t>
  </si>
  <si>
    <t>Dentsply Sirona Inc. (USA)</t>
  </si>
  <si>
    <t>ZLS</t>
  </si>
  <si>
    <t>one/two-step CAD/CAM</t>
  </si>
  <si>
    <t>P/(S)+G</t>
  </si>
  <si>
    <t>A / SA</t>
  </si>
  <si>
    <t>210  (after polishing) / 370 (after glaze firing)</t>
  </si>
  <si>
    <t>70</t>
  </si>
  <si>
    <t>6.9</t>
  </si>
  <si>
    <t xml:space="preserve">11.8 </t>
  </si>
  <si>
    <t>2.6</t>
  </si>
  <si>
    <t xml:space="preserve">2.0 </t>
  </si>
  <si>
    <t>Polishing only: I/O after glaze firing: +SC/V</t>
  </si>
  <si>
    <t>Full veneers on molar crowns, very deep subgingival preparation, greatly reduced dentition, bruxism</t>
  </si>
  <si>
    <t>Celtra® Press</t>
  </si>
  <si>
    <t>&gt;500</t>
  </si>
  <si>
    <r>
      <t>6.0-6.7</t>
    </r>
    <r>
      <rPr>
        <vertAlign val="superscript"/>
        <sz val="12"/>
        <color theme="1"/>
        <rFont val="Calibri (Textkörper)"/>
      </rPr>
      <t>a</t>
    </r>
  </si>
  <si>
    <t>9.7</t>
  </si>
  <si>
    <r>
      <t>2.36</t>
    </r>
    <r>
      <rPr>
        <vertAlign val="superscript"/>
        <sz val="12"/>
        <color theme="1"/>
        <rFont val="Calibri"/>
        <family val="2"/>
        <scheme val="minor"/>
      </rPr>
      <t xml:space="preserve">a </t>
    </r>
    <r>
      <rPr>
        <sz val="10"/>
        <color rgb="FF000000"/>
        <rFont val="Arial"/>
        <family val="2"/>
      </rPr>
      <t>(Power fired)</t>
    </r>
  </si>
  <si>
    <t>SC/PC/V/I/O/OV/3B</t>
  </si>
  <si>
    <t>Bridges &gt;3 units, temporary restorations, parafunction (bruxism), cantilever bridges, substantially reduced residual dentition, inlay bridges/Maryland bridges</t>
  </si>
  <si>
    <t>Suprinity® (PC)</t>
  </si>
  <si>
    <t>Vita Zahnfabrik H. Rauter GmbH &amp; Co. KG (Germany)</t>
  </si>
  <si>
    <t>2013 (PC: 2016)</t>
  </si>
  <si>
    <t>P/S+G / CB</t>
  </si>
  <si>
    <t>A / SA (SC only) / C (SC  only)</t>
  </si>
  <si>
    <t>420</t>
  </si>
  <si>
    <t xml:space="preserve">7 </t>
  </si>
  <si>
    <t>11.9-12.3</t>
  </si>
  <si>
    <t>40</t>
  </si>
  <si>
    <t>SC/PC/IC/V/I/O</t>
  </si>
  <si>
    <t>General: inadequate oral hygiene, inadequate preparation results, insufficient remaining natural tooth substance, insufficient space available; Parafunction: excessive masticatory functions, in particular teeth grinders and clenchers, restoring devitalized teeth of patients with hyperfunctions is absolutely contarindicated; Bridges: technical properties suggest that suitability for use in anterior and premolar bridge restorations can be expected. Approval will follow once corresponding clinical tests have been carried out. Veneering: full veneers on molar crowns using veneering ceramic</t>
  </si>
  <si>
    <t>Initial™ LiSi Block</t>
  </si>
  <si>
    <t>GC Corp. (Japan)</t>
  </si>
  <si>
    <t>DC / SA / LC (V/I/O only)</t>
  </si>
  <si>
    <t>408</t>
  </si>
  <si>
    <t>6.3</t>
  </si>
  <si>
    <t>10.3</t>
  </si>
  <si>
    <t>2.9</t>
  </si>
  <si>
    <t>Parafunctions, severly reduced residual dentition, severely reduced occlusal vertical dimension, Allergies to components</t>
  </si>
  <si>
    <t>Technical Manual</t>
  </si>
  <si>
    <t>Initial™ LiSi Press</t>
  </si>
  <si>
    <t>S/CB/L</t>
  </si>
  <si>
    <t>C (RMG - not V) / DC / LC (V/I/O only)</t>
  </si>
  <si>
    <t>508</t>
  </si>
  <si>
    <r>
      <t>6.0</t>
    </r>
    <r>
      <rPr>
        <vertAlign val="superscript"/>
        <sz val="12"/>
        <color theme="1"/>
        <rFont val="Calibri (Textkörper)"/>
      </rPr>
      <t>a</t>
    </r>
  </si>
  <si>
    <r>
      <t>5.9/6.4</t>
    </r>
    <r>
      <rPr>
        <vertAlign val="superscript"/>
        <sz val="12"/>
        <color theme="1"/>
        <rFont val="Calibri (Textkörper)"/>
      </rPr>
      <t>b</t>
    </r>
  </si>
  <si>
    <t>9.8</t>
  </si>
  <si>
    <t>5.4</t>
  </si>
  <si>
    <r>
      <t>2.38</t>
    </r>
    <r>
      <rPr>
        <vertAlign val="superscript"/>
        <sz val="12"/>
        <color theme="1"/>
        <rFont val="Calibri (Textkörper)"/>
      </rPr>
      <t>a</t>
    </r>
  </si>
  <si>
    <t>SC/V/TV/I/O/3B</t>
  </si>
  <si>
    <t>Amber® Mill</t>
  </si>
  <si>
    <t>HASS Corp. (South Korea)</t>
  </si>
  <si>
    <t>450±42</t>
  </si>
  <si>
    <r>
      <t>8.63</t>
    </r>
    <r>
      <rPr>
        <vertAlign val="superscript"/>
        <sz val="12"/>
        <color theme="1"/>
        <rFont val="Calibri (Textkörper)"/>
      </rPr>
      <t>c</t>
    </r>
  </si>
  <si>
    <t>6.5</t>
  </si>
  <si>
    <t>10.0±0.5</t>
  </si>
  <si>
    <t>2.1±0.3</t>
  </si>
  <si>
    <t>SC/PC/V/TV/I/O/3B</t>
  </si>
  <si>
    <t xml:space="preserve">Posterior bridges reaching into the molar region, 4- and more-unit bridges, Inlay-retained bridges, very deep subgingival preparations, Bruxism, Maryland bridges, Cantilever bridges / extension units, severely reduced residual dentition </t>
  </si>
  <si>
    <t>User Manual, Internal Data 2021.03.12</t>
  </si>
  <si>
    <t>Amber® Mill Direct</t>
  </si>
  <si>
    <t>P/(S)+G/CB/L</t>
  </si>
  <si>
    <t>&gt;300 (avg. 355 after glaze firing)</t>
  </si>
  <si>
    <t>11.0±0.5</t>
  </si>
  <si>
    <t>SC/V/I/O</t>
  </si>
  <si>
    <t>Amber® Mill Q</t>
  </si>
  <si>
    <t>LiSi(2) with zirconia core</t>
  </si>
  <si>
    <t>&gt;300</t>
  </si>
  <si>
    <t>IC/A</t>
  </si>
  <si>
    <t>Amber® Press</t>
  </si>
  <si>
    <t>460±25</t>
  </si>
  <si>
    <r>
      <t>8.6</t>
    </r>
    <r>
      <rPr>
        <vertAlign val="superscript"/>
        <sz val="12"/>
        <color theme="1"/>
        <rFont val="Calibri (Textkörper)"/>
      </rPr>
      <t>a</t>
    </r>
  </si>
  <si>
    <t>10.4±0.3</t>
  </si>
  <si>
    <t>28±6.2</t>
  </si>
  <si>
    <r>
      <t>2.86</t>
    </r>
    <r>
      <rPr>
        <vertAlign val="superscript"/>
        <sz val="12"/>
        <color theme="1"/>
        <rFont val="Calibri (Textkörper)"/>
      </rPr>
      <t>a</t>
    </r>
  </si>
  <si>
    <t>User Manual</t>
  </si>
  <si>
    <t>Amber® Press Master</t>
  </si>
  <si>
    <t>Amber® LiSi-POZ</t>
  </si>
  <si>
    <t>pressable on zirconia framework</t>
  </si>
  <si>
    <t>based on framework</t>
  </si>
  <si>
    <t>380</t>
  </si>
  <si>
    <t>SC/IC/3B/IB</t>
  </si>
  <si>
    <t>Amber® LiSi-POM</t>
  </si>
  <si>
    <t>pressable on metal framework</t>
  </si>
  <si>
    <t>SC/V/I/O/3BA</t>
  </si>
  <si>
    <t>Rosetta® SP</t>
  </si>
  <si>
    <t>460</t>
  </si>
  <si>
    <t>Rosetta® SM</t>
  </si>
  <si>
    <t>440</t>
  </si>
  <si>
    <t>SC/PC/V/TV/I/O/3BA</t>
  </si>
  <si>
    <t>N!CE®</t>
  </si>
  <si>
    <t>Straumann AG (Switzerland)</t>
  </si>
  <si>
    <t>LAS</t>
  </si>
  <si>
    <t>A / SA (SC only)</t>
  </si>
  <si>
    <t>7.1±0.5</t>
  </si>
  <si>
    <t>≤ 50</t>
  </si>
  <si>
    <t>≥ 1.5</t>
  </si>
  <si>
    <t>Severely reduced residual dentition, Bruxism, Allergies to components</t>
  </si>
  <si>
    <t>Straumann Basic Information</t>
  </si>
  <si>
    <t>Obsidian® Milling Blocks</t>
  </si>
  <si>
    <t>Glidewell Laboratories (USA)</t>
  </si>
  <si>
    <t>(S) + G / V</t>
  </si>
  <si>
    <t>C / A / SA</t>
  </si>
  <si>
    <t>385±45</t>
  </si>
  <si>
    <t>76</t>
  </si>
  <si>
    <t>12.2</t>
  </si>
  <si>
    <t>1.47±0.19</t>
  </si>
  <si>
    <t>SC/PC/V/I/O</t>
  </si>
  <si>
    <t>None</t>
  </si>
  <si>
    <t>Instructions for use, Lucsanszky 2019</t>
  </si>
  <si>
    <t>CEREC Tessera™</t>
  </si>
  <si>
    <t>(S) + G</t>
  </si>
  <si>
    <t>&gt;700</t>
  </si>
  <si>
    <t>Bridges spanning more than 3 units, Temporary restorations, Parafunction (bruxism), Cantilever bridges, Substantially reduced residual dentition, Inlay/Maryland bridges</t>
  </si>
  <si>
    <t>Livento® press</t>
  </si>
  <si>
    <t>Cendres + Métaux (Switzerland)</t>
  </si>
  <si>
    <t>400±50</t>
  </si>
  <si>
    <r>
      <t>16.1</t>
    </r>
    <r>
      <rPr>
        <vertAlign val="superscript"/>
        <sz val="12"/>
        <color theme="1"/>
        <rFont val="Calibri (Textkörper)"/>
      </rPr>
      <t>a</t>
    </r>
  </si>
  <si>
    <t>10</t>
  </si>
  <si>
    <r>
      <t>2.25/2.67</t>
    </r>
    <r>
      <rPr>
        <vertAlign val="superscript"/>
        <sz val="12"/>
        <color theme="1"/>
        <rFont val="Calibri (Textkörper)"/>
      </rPr>
      <t>a</t>
    </r>
  </si>
  <si>
    <t>SC/PC/IC/V/TV/I/O/3B</t>
  </si>
  <si>
    <t>Bridges spanning more than 3 units, Temporary restorations, Parafunction (bruxism), Cantilever bridges, Substantially reduced residual dentition, Inlay/Maryland/Free-end bridges</t>
  </si>
  <si>
    <t xml:space="preserve">Vintage LD Press </t>
  </si>
  <si>
    <t>SHOFU Dental GmbH (Germany)</t>
  </si>
  <si>
    <t>377</t>
  </si>
  <si>
    <t>9.3</t>
  </si>
  <si>
    <t>26</t>
  </si>
  <si>
    <t>Product should not be used if the residual abutment tooth is too small or for patients with bruxism or occlusal abnormality, etc.</t>
  </si>
  <si>
    <t>DC Ceram™ ConceptPress</t>
  </si>
  <si>
    <t>CERAMAY (Germany)</t>
  </si>
  <si>
    <t>10.0</t>
  </si>
  <si>
    <t>&lt;40</t>
  </si>
  <si>
    <t>2.25</t>
  </si>
  <si>
    <t>SC/PC/IC/V/TV/I/O/OV/3B</t>
  </si>
  <si>
    <t>Bridges spanning more than 3 units, Temporary restorations, Bruxism, Cantilever bridges, Substantially reduced residual dentition, Inlay/Maryland/Free-end bridges</t>
  </si>
  <si>
    <t>Up.CAD</t>
  </si>
  <si>
    <t>Upcera (China)</t>
  </si>
  <si>
    <t>≥400</t>
  </si>
  <si>
    <t>Up.PRESS</t>
  </si>
  <si>
    <t>T-lithium</t>
  </si>
  <si>
    <t>Talmax (Brazil)</t>
  </si>
  <si>
    <t>AIDITE</t>
  </si>
  <si>
    <t>Shenzhen (China)</t>
  </si>
  <si>
    <t>IRIS</t>
  </si>
  <si>
    <t>Tianjin (China)</t>
  </si>
  <si>
    <t>Dentitude Press</t>
  </si>
  <si>
    <t>Fuzhou Brown (China)</t>
  </si>
  <si>
    <t>470</t>
  </si>
  <si>
    <t>83</t>
  </si>
  <si>
    <t>11.3</t>
  </si>
  <si>
    <t>2.49</t>
  </si>
  <si>
    <t>Dentitude CAD/CAM Blocks</t>
  </si>
  <si>
    <t>75</t>
  </si>
  <si>
    <t>6.0</t>
  </si>
  <si>
    <t>11.4</t>
  </si>
  <si>
    <t>Vivid GlassMax HAT</t>
  </si>
  <si>
    <t>Vivid by Pearson</t>
  </si>
  <si>
    <t>5.4 +/- 0.4</t>
  </si>
  <si>
    <t>2.4-2.7</t>
  </si>
  <si>
    <t>Vivid Pressable Ceramic</t>
  </si>
  <si>
    <t>ZLS - Zirconia reinforced lithium silicate</t>
  </si>
  <si>
    <t>P - Polishing only</t>
  </si>
  <si>
    <t>C - Conventional</t>
  </si>
  <si>
    <t>a - Stawarczyk 2020</t>
  </si>
  <si>
    <t>in the case of different information in the various publications of the manufacturer, the information in the official instructions for use has been given, if available</t>
  </si>
  <si>
    <t>SC - Single crown</t>
  </si>
  <si>
    <t>S- Staining</t>
  </si>
  <si>
    <t>DC - Dual cure</t>
  </si>
  <si>
    <t>b - Hallmann 2019</t>
  </si>
  <si>
    <t>PC - Partial crown</t>
  </si>
  <si>
    <t>CB - Cut-Back</t>
  </si>
  <si>
    <t>SA - Self-adhesive</t>
  </si>
  <si>
    <t>V - Veneer</t>
  </si>
  <si>
    <t>L - Layering</t>
  </si>
  <si>
    <t xml:space="preserve">LC - Light-cure </t>
  </si>
  <si>
    <t>I - Inlay</t>
  </si>
  <si>
    <t>G - Glazing</t>
  </si>
  <si>
    <t>RMG - Resin-modified glass ionomers</t>
  </si>
  <si>
    <t>O - Onlay</t>
  </si>
  <si>
    <t>V - Veneering</t>
  </si>
  <si>
    <t>A - Abutment</t>
  </si>
  <si>
    <t>3B - 3-unit bridges up to second premolar</t>
  </si>
  <si>
    <t>HA - Hybrid abutment</t>
  </si>
  <si>
    <t>HAC - Hybrid abutment crown</t>
  </si>
  <si>
    <t>OV - Occlusal Veneer</t>
  </si>
  <si>
    <t>IC - Implant crown</t>
  </si>
  <si>
    <t>TV - Thin veneer</t>
  </si>
  <si>
    <t>CB - Cantilever bridge</t>
  </si>
  <si>
    <t>MB - Maryland bridge</t>
  </si>
  <si>
    <t>IB - Implant supportet bridges</t>
  </si>
  <si>
    <t>3BA - 3-unit anterior bridges</t>
  </si>
  <si>
    <t>TS SC 428
IS SC 16
V 318
O 62
other 36</t>
  </si>
  <si>
    <t>RelyX Unicem, Multilink Automix, Variolink II, (Variolink Veneer), (Gradia Direct Flow), (Tetric EvoFlow)</t>
  </si>
  <si>
    <t>A, SA, Screw (7)</t>
  </si>
  <si>
    <t>A (LiSi(2))/screw (Zir)</t>
  </si>
  <si>
    <t>Screw (16) / A (17)</t>
  </si>
  <si>
    <t>A (28) / Screw (28)</t>
  </si>
  <si>
    <t>A, (GIZ)</t>
  </si>
  <si>
    <t>Modified CDA/USPHS</t>
  </si>
  <si>
    <t>FIPS</t>
  </si>
  <si>
    <t>PES</t>
  </si>
  <si>
    <t xml:space="preserve">Biological, mechanical, and aesthetic attributes </t>
  </si>
  <si>
    <t>Technical and biological complications, aesthetic outcomes</t>
  </si>
  <si>
    <t>screw loosening (1), deterioration in the quality in 32% of all occlusal contact points, decline in 18% of all proximal contact points.</t>
  </si>
  <si>
    <t>Better white aesthetic score for LiSi(2)</t>
  </si>
  <si>
    <t>Patients with extensive tooth wear. Better aesthetics for LiSi(2). Crowns inserted over a period of more than 5 years. Mean follow-up calculated from Table 4.</t>
  </si>
  <si>
    <t>LiSi(2): Variolink Esthetic
Zir: Fuji Cem</t>
  </si>
  <si>
    <t>To  assess the clinical (biological, technical and aesthetic) performance, survival and successes of LD- and ZCbased CAD/CAM and conventional SFCs and FPDs reported in randomized controlled trials (RCTs) and  cohort studies.</t>
  </si>
  <si>
    <t>To review current literature on all-ceramic materials and systems, with respect to survival, material properties, marginal and internal fit, cementation and bonding, and color and aesthetics, and suggest clinical recommendations for their use.</t>
  </si>
  <si>
    <t>This investigation supports the view that successful application of all-ceramic materials depends on the clinician’s ability to select the appropriate material, manufacturing technique, and cementation or bonding procedures, to match intraoral conditions and aesthetic requirements.</t>
  </si>
  <si>
    <t>Summary for success rates and different follow-up times including all biologic, technical and esthetical parameters could be listed as follows: - All success rates decreased after 36 or more months compared to 24 months; - The esthetic success rates were greatest, followed by the almost identical rate of technical and biologic success rates; - There were no significant differences at the 95% level between the two follow-up times nor between the biologic, technical and esthetic aspects; - Both the biologic, technical and aesthetic success rates were higher for full crowns than for partial crowns; - The technical success rate of full crowns was statistically significantly higher than that of partial crowns; - The aesthetic success rates are greater than the biologic or technical ones, but neither for the full crowns nor for the partial crowns these comparisons were of significance.</t>
  </si>
  <si>
    <t>Clinical evaluation, crestal bone change, technical outcomes</t>
  </si>
  <si>
    <t>Implant survival, bone loss, prosthetic adverse events</t>
  </si>
  <si>
    <t>Item</t>
  </si>
  <si>
    <t>PRIO-harms Checklist Item</t>
  </si>
  <si>
    <t>Assessment</t>
  </si>
  <si>
    <t>Location in Article</t>
  </si>
  <si>
    <t>Justification (based on manuscript)</t>
  </si>
  <si>
    <t>1a</t>
  </si>
  <si>
    <t>Use of the term 'overview of reviews' or equivalent in title</t>
  </si>
  <si>
    <t>Title</t>
  </si>
  <si>
    <t>Title uses 'overview of systematic reviews'.</t>
  </si>
  <si>
    <t>1b</t>
  </si>
  <si>
    <t>Mention of safety or adverse events in title</t>
  </si>
  <si>
    <t>Title focuses on clinical outcomes and complications, but does not mention harms explicitly.</t>
  </si>
  <si>
    <t>2a</t>
  </si>
  <si>
    <t>Structured abstract with harms</t>
  </si>
  <si>
    <t>Partial</t>
  </si>
  <si>
    <t>Abstract</t>
  </si>
  <si>
    <t>Structured abstract is present, but harms are not explicitly structured.</t>
  </si>
  <si>
    <t>2b</t>
  </si>
  <si>
    <t>Harms mentioned in abstract results</t>
  </si>
  <si>
    <t>Abstract – Results</t>
  </si>
  <si>
    <t>Complications are mentioned in abstract results, but not specifically as 'harms'.</t>
  </si>
  <si>
    <t>3a</t>
  </si>
  <si>
    <t>Rationale includes overview justification</t>
  </si>
  <si>
    <t>Introduction justifies the need for an overview based on the volume and heterogeneity of SRs.</t>
  </si>
  <si>
    <t>3b</t>
  </si>
  <si>
    <t>Balanced rationale for benefits and harms</t>
  </si>
  <si>
    <t>Benefits and complications are balanced in the rationale (e.g., wear, fractures, biological effects).</t>
  </si>
  <si>
    <t>3c</t>
  </si>
  <si>
    <t>Definition and rationale of harm outcomes</t>
  </si>
  <si>
    <t>Methods – Outcomes</t>
  </si>
  <si>
    <t>Complications are defined in 'Outcomes' section, including negative functional/aesthetic effects and pathologies.</t>
  </si>
  <si>
    <t>4</t>
  </si>
  <si>
    <t>Objectives include PICOS</t>
  </si>
  <si>
    <t>Methods – PICOS/Table 1</t>
  </si>
  <si>
    <t>PICOS fully specified in Table 1.</t>
  </si>
  <si>
    <t>5a</t>
  </si>
  <si>
    <t>Protocol mentioned</t>
  </si>
  <si>
    <t>Methods – Protocol</t>
  </si>
  <si>
    <t>Protocol development according to PRISMA-P stated.</t>
  </si>
  <si>
    <t>5b</t>
  </si>
  <si>
    <t>Protocol registration and source given</t>
  </si>
  <si>
    <t>Protocol was prospectively published.</t>
  </si>
  <si>
    <t>6a</t>
  </si>
  <si>
    <t>Eligibility criteria specified</t>
  </si>
  <si>
    <t>Methods – Eligibility criteria</t>
  </si>
  <si>
    <t>Eligibility criteria clearly stated under 'Eligibility criteria'.</t>
  </si>
  <si>
    <t>6b</t>
  </si>
  <si>
    <t>Outcomes listed and defined</t>
  </si>
  <si>
    <t>All outcomes are listed and definitions are provided in 'Outcomes' section.</t>
  </si>
  <si>
    <t>6c</t>
  </si>
  <si>
    <t>Harms defined and severity graded</t>
  </si>
  <si>
    <t>Complications defined, but severity not systematically graded.</t>
  </si>
  <si>
    <t>6d</t>
  </si>
  <si>
    <t>Report characteristics (language, etc.)</t>
  </si>
  <si>
    <t>Language restrictions and report characteristics described.</t>
  </si>
  <si>
    <t>7a</t>
  </si>
  <si>
    <t>At least two databases searched</t>
  </si>
  <si>
    <t>Methods – Search strategy</t>
  </si>
  <si>
    <t>At least five databases were searched.</t>
  </si>
  <si>
    <t>7b</t>
  </si>
  <si>
    <t>Supplementary sources searched</t>
  </si>
  <si>
    <t>Supplemented by backward and forward citation tracking.</t>
  </si>
  <si>
    <t>7c</t>
  </si>
  <si>
    <t>Date of last search reported</t>
  </si>
  <si>
    <t>Search update date stated as February 2025.</t>
  </si>
  <si>
    <t>8a</t>
  </si>
  <si>
    <t>Search strategy reproducible</t>
  </si>
  <si>
    <t>Appendix 1</t>
  </si>
  <si>
    <t>Appendix 1 contains the full MEDLINE strategy.</t>
  </si>
  <si>
    <t>8b</t>
  </si>
  <si>
    <t>Search strategy specific to harms</t>
  </si>
  <si>
    <t>No specific focus on harms in the search strategy.</t>
  </si>
  <si>
    <t>9a</t>
  </si>
  <si>
    <t>Software used for data management</t>
  </si>
  <si>
    <t>Methods – Data collection</t>
  </si>
  <si>
    <t>Data were managed using Citavi and Excel.</t>
  </si>
  <si>
    <t>9b</t>
  </si>
  <si>
    <t>Definition of SRs and selection process</t>
  </si>
  <si>
    <t>Methods – Study selection</t>
  </si>
  <si>
    <t>SRs were selected independently and overlap was addressed with GROOVE.</t>
  </si>
  <si>
    <t>9c</t>
  </si>
  <si>
    <t>Handling of overlapping reviews</t>
  </si>
  <si>
    <t>Methods – GROOVE analysis</t>
  </si>
  <si>
    <t>Overlap assessed and discussed using CCA and GROOVE.</t>
  </si>
  <si>
    <t>Additional search for primary studies</t>
  </si>
  <si>
    <t>Not mentioned</t>
  </si>
  <si>
    <t>No additional search for primary studies outside of included SRs.</t>
  </si>
  <si>
    <t>11a</t>
  </si>
  <si>
    <t>Data extraction methods described</t>
  </si>
  <si>
    <t>Data extraction methods described in detail.</t>
  </si>
  <si>
    <t>11b</t>
  </si>
  <si>
    <t>Contact with authors or data verification</t>
  </si>
  <si>
    <t>No contact with study authors or verification stated.</t>
  </si>
  <si>
    <t>12</t>
  </si>
  <si>
    <t>Data items listed and assumptions stated</t>
  </si>
  <si>
    <t>Methods – Data items</t>
  </si>
  <si>
    <t>All data items listed, assumptions explained.</t>
  </si>
  <si>
    <t>13a</t>
  </si>
  <si>
    <t>Methodological quality of SRs</t>
  </si>
  <si>
    <t>Methods – AMSTAR 2</t>
  </si>
  <si>
    <t>AMSTAR 2 used to assess SR quality.</t>
  </si>
  <si>
    <t>13b</t>
  </si>
  <si>
    <t>Quality of individual studies</t>
  </si>
  <si>
    <t>Results – Methodological Quality</t>
  </si>
  <si>
    <t>Bias tools (RoB 2, ROBINS-I, NOS) for individual studies assessed in SRs.</t>
  </si>
  <si>
    <t>13c</t>
  </si>
  <si>
    <t>GRADE or equivalent used</t>
  </si>
  <si>
    <t>Results – GRADE section</t>
  </si>
  <si>
    <t>GRADE used for key outcomes.</t>
  </si>
  <si>
    <t>13d</t>
  </si>
  <si>
    <t>Method of quality assessment described</t>
  </si>
  <si>
    <t>Methods – Quality assessment</t>
  </si>
  <si>
    <t>Quality assessment methods detailed in 'Methodological quality'.</t>
  </si>
  <si>
    <t>14</t>
  </si>
  <si>
    <t>Assessment of meta-bias (publication bias etc.)</t>
  </si>
  <si>
    <t>Discussion – meta-bias</t>
  </si>
  <si>
    <t>Publication bias discussed and industry funding analyzed.</t>
  </si>
  <si>
    <t>15a</t>
  </si>
  <si>
    <t>Type of data synthesis described</t>
  </si>
  <si>
    <t>Methods – Data analysis</t>
  </si>
  <si>
    <t>Type of synthesis described; no quantitative synthesis performed.</t>
  </si>
  <si>
    <t>15b</t>
  </si>
  <si>
    <t>Software used for analysis reported</t>
  </si>
  <si>
    <t>Not applicable</t>
  </si>
  <si>
    <t>No statistical software reported, as no independent meta-analysis was done.</t>
  </si>
  <si>
    <t>15c</t>
  </si>
  <si>
    <t>Handling of zero events</t>
  </si>
  <si>
    <t>No own meta-analysis conducted.</t>
  </si>
  <si>
    <t>15d</t>
  </si>
  <si>
    <t>Subgroup/sensitivity/meta-regression analyses</t>
  </si>
  <si>
    <t>Discussion – no subgroups</t>
  </si>
  <si>
    <t>No subgroup or sensitivity analyses conducted.</t>
  </si>
  <si>
    <t>16a</t>
  </si>
  <si>
    <t>Review selection process and flowchart</t>
  </si>
  <si>
    <t>Figure 1 – PRISMA Flow</t>
  </si>
  <si>
    <t>Selection process described and visualized in PRISMA diagram.</t>
  </si>
  <si>
    <t>16b</t>
  </si>
  <si>
    <t>Flowchart includes harm-specific studies</t>
  </si>
  <si>
    <t>Not addressed</t>
  </si>
  <si>
    <t>Flowchart does not separate harms-related exclusions.</t>
  </si>
  <si>
    <t>16c</t>
  </si>
  <si>
    <t>List of excluded full texts and reasons</t>
  </si>
  <si>
    <t>Appendix 2</t>
  </si>
  <si>
    <t>Appendix 2 lists excluded full texts with reasons.</t>
  </si>
  <si>
    <t>17a</t>
  </si>
  <si>
    <t>Characteristics of SRs and primary studies in tables</t>
  </si>
  <si>
    <t>Table 2, Appendix 3</t>
  </si>
  <si>
    <t>Tables list SRs and primary study characteristics.</t>
  </si>
  <si>
    <t>17b</t>
  </si>
  <si>
    <t>Language and publication restrictions in SRs</t>
  </si>
  <si>
    <t>Restrictions are described under eligibility and discussion.</t>
  </si>
  <si>
    <t>18</t>
  </si>
  <si>
    <t>Discussion of overlap (e.g., CCA, matrix)</t>
  </si>
  <si>
    <t>Results – Overlap, Fig. 3a/b</t>
  </si>
  <si>
    <t>Overlap discussed with GROOVE and figures provided.</t>
  </si>
  <si>
    <t>19</t>
  </si>
  <si>
    <t>Presentation of methodological quality results</t>
  </si>
  <si>
    <t>AMSTAR 2 results graphically presented and discussed.</t>
  </si>
  <si>
    <t>20</t>
  </si>
  <si>
    <t>Presentation of meta-bias results</t>
  </si>
  <si>
    <t>Meta-bias assessed through funding/conflict reporting and overlap.</t>
  </si>
  <si>
    <t>21a</t>
  </si>
  <si>
    <t>Results summarized with CI, PI, I²</t>
  </si>
  <si>
    <t>CIs and I² reported in SRs, not recalculated here.</t>
  </si>
  <si>
    <t>21b</t>
  </si>
  <si>
    <t>Additional analyses (e.g., sensitivity) reported</t>
  </si>
  <si>
    <t>No own sensitivity or subgroup analyses.</t>
  </si>
  <si>
    <t>21c</t>
  </si>
  <si>
    <t>Harms reported per intervention</t>
  </si>
  <si>
    <t>Results – Complications</t>
  </si>
  <si>
    <t>Harms and complications reported per intervention.</t>
  </si>
  <si>
    <t>22</t>
  </si>
  <si>
    <t>Summary of evidence with strength and gaps</t>
  </si>
  <si>
    <t>Discussion – GRADE</t>
  </si>
  <si>
    <t>GRADE summary and discussion of evidence gaps included.</t>
  </si>
  <si>
    <t>23a</t>
  </si>
  <si>
    <t>Limitations of overview and included SRs</t>
  </si>
  <si>
    <t>Discussion – Limitations</t>
  </si>
  <si>
    <t>Limitations of both overview and SRs are detailed.</t>
  </si>
  <si>
    <t>23b</t>
  </si>
  <si>
    <t>Limitations specific to harms discussed</t>
  </si>
  <si>
    <t>Harms-specific limitations (e.g., poor reporting, lack of severity grading) discussed.</t>
  </si>
  <si>
    <t>24a</t>
  </si>
  <si>
    <t>Balanced conclusion regarding harms and benefits</t>
  </si>
  <si>
    <t>Conclusions</t>
  </si>
  <si>
    <t>Conclusion weighs benefits and limitations appropriately.</t>
  </si>
  <si>
    <t>24b</t>
  </si>
  <si>
    <t>Implications for future research</t>
  </si>
  <si>
    <t>Calls for prospective, product-specific, high-quality studies.</t>
  </si>
  <si>
    <t>25</t>
  </si>
  <si>
    <t>Author contributions described</t>
  </si>
  <si>
    <t>Author contributions</t>
  </si>
  <si>
    <t>Author contributions described at article end.</t>
  </si>
  <si>
    <t>Dual authorship reported</t>
  </si>
  <si>
    <t>Dual authorship and independent screening described.</t>
  </si>
  <si>
    <t>27a</t>
  </si>
  <si>
    <t>Funding of overview reported</t>
  </si>
  <si>
    <t>Funding statement</t>
  </si>
  <si>
    <t>Funding declared as institutional/self-funded.</t>
  </si>
  <si>
    <t>27b</t>
  </si>
  <si>
    <t>Funder/sponsor named</t>
  </si>
  <si>
    <t>Funder (authors' institutions) named.</t>
  </si>
  <si>
    <t>27c</t>
  </si>
  <si>
    <t>Role of funder/sponsor described</t>
  </si>
  <si>
    <t>Results</t>
  </si>
  <si>
    <t>Discussion</t>
  </si>
  <si>
    <t>Self-funded.</t>
  </si>
  <si>
    <t>c - Yin 2019</t>
  </si>
  <si>
    <t>Overall confidence</t>
  </si>
  <si>
    <t>critically low</t>
  </si>
  <si>
    <t>low</t>
  </si>
  <si>
    <t>moderate</t>
  </si>
  <si>
    <t>Certainty of Evidence (GRADE)</t>
  </si>
  <si>
    <t>No. of SRs / Studies</t>
  </si>
  <si>
    <t>Risk of Bias</t>
  </si>
  <si>
    <t>Inconsistency</t>
  </si>
  <si>
    <t>Indirectness</t>
  </si>
  <si>
    <t>Imprecision</t>
  </si>
  <si>
    <t>Publication Bias</t>
  </si>
  <si>
    <t>Summary of Findings</t>
  </si>
  <si>
    <t>Justification/Comments</t>
  </si>
  <si>
    <r>
      <rPr>
        <sz val="16"/>
        <color theme="1"/>
        <rFont val="Arial"/>
        <family val="2"/>
      </rPr>
      <t>●●●○</t>
    </r>
    <r>
      <rPr>
        <sz val="11"/>
        <color theme="1"/>
        <rFont val="Arial"/>
        <family val="2"/>
      </rPr>
      <t xml:space="preserve">
moderate</t>
    </r>
  </si>
  <si>
    <t>16 SRs / 41 studies</t>
  </si>
  <si>
    <t>RCT (10), prospective (21), retrospective (10)</t>
  </si>
  <si>
    <t>Serious</t>
  </si>
  <si>
    <t>Not serious</t>
  </si>
  <si>
    <t>High survival in short- to medium-term (95–100%), limited long-term data, high methodological heterogeneity</t>
  </si>
  <si>
    <t>Downgraded for 
- risk of bias due to predominance of observational studies and inconsistant assessment
- inconsistency due to heterogeneity in follow-up durations and settings
- imprecision from sparse long-term data.</t>
  </si>
  <si>
    <t xml:space="preserve">Technical complications </t>
  </si>
  <si>
    <r>
      <rPr>
        <sz val="16"/>
        <color theme="1"/>
        <rFont val="Arial"/>
        <family val="2"/>
      </rPr>
      <t>●●○○</t>
    </r>
    <r>
      <rPr>
        <sz val="11"/>
        <color theme="1"/>
        <rFont val="Arial"/>
        <family val="2"/>
      </rPr>
      <t xml:space="preserve">
low</t>
    </r>
  </si>
  <si>
    <t>19 SRs / 47 studies</t>
  </si>
  <si>
    <t>RCT (14), prospective (21), retrospective (12)</t>
  </si>
  <si>
    <t>Fractures and chipping infrequent, but reporting and definitions highly variable, especially between monolithic and veneered restorations.</t>
  </si>
  <si>
    <t>Downgraded for 
- risk of bias due to predominance of observational studies and inconsistant assessment
- inconsistency due to heterogeneity in follow-up durations and settings and variation in definitions
- imprecision (small subgroup sizes).</t>
  </si>
  <si>
    <t>Biological complications</t>
  </si>
  <si>
    <t>13 SRs / 41 studies</t>
  </si>
  <si>
    <t>RCT (14), prospective (17), retrospective (10)</t>
  </si>
  <si>
    <t>Biological complications like secondary caries and periodontal problems were rare but inconsistently reported.</t>
  </si>
  <si>
    <t>Downgraded for 
- risk of bias due to predominance of observational studies and inconsistant assessment
- inconsistency (variable endpoint definition)
- imprecision (few studies with clinical focus on biological outcomes).</t>
  </si>
  <si>
    <t xml:space="preserve">Aesthetic complications </t>
  </si>
  <si>
    <r>
      <rPr>
        <sz val="16"/>
        <color theme="1"/>
        <rFont val="Arial"/>
        <family val="2"/>
      </rPr>
      <t>●○○○</t>
    </r>
    <r>
      <rPr>
        <sz val="11"/>
        <color theme="1"/>
        <rFont val="Arial"/>
        <family val="2"/>
      </rPr>
      <t xml:space="preserve">
very low</t>
    </r>
  </si>
  <si>
    <t>4 SRs / 34 studies</t>
  </si>
  <si>
    <t>RCT (13), prospective (11), retrospective (10)</t>
  </si>
  <si>
    <t>Very serious</t>
  </si>
  <si>
    <t>Marginal discoloration was the only frequently mentioned aesthetic drawback; reporting was inconsistent.</t>
  </si>
  <si>
    <t>Downgraded across multiple domains due to very limited and inconsistent reporting; varying evaluation tools for aesthetics.</t>
  </si>
  <si>
    <t>Antagonist tooth wear</t>
  </si>
  <si>
    <t>4 SRs / 8 studies</t>
  </si>
  <si>
    <t>RCT (4), prospective (4)</t>
  </si>
  <si>
    <t>Polished LiSi(2) crowns caused minimal enamel wear; findings consistent across few small studies.</t>
  </si>
  <si>
    <t>Downgraded due to limited number of studies, short observation periods, and sparse high-quality clinical data, despite consistent findings in favor of minimal wear.</t>
  </si>
  <si>
    <t>Study Design (No. of studies)</t>
  </si>
  <si>
    <t>other types of LiSi(2) restorations</t>
  </si>
  <si>
    <t xml:space="preserve">3B: 3-unit bridges up to second premolar, </t>
  </si>
  <si>
    <t>3BA: 3-unit anterior bridges</t>
  </si>
  <si>
    <t>A: Abutment</t>
  </si>
  <si>
    <t>AC: Alumina-based ceramic</t>
  </si>
  <si>
    <r>
      <t>Al</t>
    </r>
    <r>
      <rPr>
        <sz val="12"/>
        <color rgb="FF000000"/>
        <rFont val="Cambria Math"/>
        <family val="1"/>
      </rPr>
      <t>₂</t>
    </r>
    <r>
      <rPr>
        <sz val="12"/>
        <color rgb="FF000000"/>
        <rFont val="Arial"/>
        <family val="2"/>
      </rPr>
      <t>O</t>
    </r>
    <r>
      <rPr>
        <sz val="12"/>
        <color rgb="FF000000"/>
        <rFont val="Cambria Math"/>
        <family val="1"/>
      </rPr>
      <t>₃</t>
    </r>
    <r>
      <rPr>
        <sz val="12"/>
        <color rgb="FF000000"/>
        <rFont val="Arial"/>
        <family val="2"/>
      </rPr>
      <t>: Aluminum oxide</t>
    </r>
  </si>
  <si>
    <t>AMSTAR 2: A MeaSurement Tool to Assess Systematic Reviews 2 (critical appraisal instrument for systematic reviews).</t>
  </si>
  <si>
    <t>CAD/CAM: Computer-Aided Design / Computer-Aided Manufacturing</t>
  </si>
  <si>
    <t>CB: Cantilever bridge</t>
  </si>
  <si>
    <t>FPD: Fixed partial denture</t>
  </si>
  <si>
    <t>GC: Glass-ceramic</t>
  </si>
  <si>
    <t>GRADE: Grading of Recommendations, Assessment, Development and Evaluations (framework to assess the certainty of evidence)</t>
  </si>
  <si>
    <t>GROOVE: Graphical Representation of Overlap for Overviews (tool to visualize study overlap in systematic reviews)</t>
  </si>
  <si>
    <t>HA: Hybrid abutment</t>
  </si>
  <si>
    <t>HAC: Hybrid abutment crown</t>
  </si>
  <si>
    <t>IB: Impant supported bridge</t>
  </si>
  <si>
    <t>IC: Implant crown</t>
  </si>
  <si>
    <t>I/O: Inlay / onlay</t>
  </si>
  <si>
    <t>IRFPD: Inlay-retained fixed partial denture</t>
  </si>
  <si>
    <t>IS: Implant-supported</t>
  </si>
  <si>
    <t>LiSi(2): Lithium (di)silicate</t>
  </si>
  <si>
    <t>MA: Meta-analysis</t>
  </si>
  <si>
    <t>MB: Maryland bridge</t>
  </si>
  <si>
    <t>MC: Metal-ceramic</t>
  </si>
  <si>
    <t>NR: Not reported</t>
  </si>
  <si>
    <t>OV: Occlusal veneer</t>
  </si>
  <si>
    <t>PC: Partial crown</t>
  </si>
  <si>
    <t>PICN: Polymer-infiltrated ceramic network</t>
  </si>
  <si>
    <t>PICOS: Population, Intervention, Comparison, Outcome, Study design (eligibility framework)</t>
  </si>
  <si>
    <t>PRIO-harms: Preferred Reporting Items for Overviews of systematic reviews including harms (reporting checklist)</t>
  </si>
  <si>
    <t>PRISMA: Preferred Reporting Items for Systematic Reviews and Meta-Analyses (reporting guideline)</t>
  </si>
  <si>
    <t>PRISMA-P: Preferred Reporting Items for Systematic Review and Meta-Analysis Protocols (protocol reporting guideline)</t>
  </si>
  <si>
    <t>PRISMA-S: Preferred Reporting Items for Systematic Review and Meta-Analysis literature search reporting extension (search reporting checklist)</t>
  </si>
  <si>
    <t>RNC: Resin nanoceramic</t>
  </si>
  <si>
    <t>SC: Single crown</t>
  </si>
  <si>
    <t>TARCiS: Terminology, Application, and Reporting of Citation Searching (guidance statement for citation tracking in evidence syntheses)</t>
  </si>
  <si>
    <t>TS: Tooth-supported</t>
  </si>
  <si>
    <t>TV: Thin veneer</t>
  </si>
  <si>
    <t>V: Veneer</t>
  </si>
  <si>
    <t>ZLS: Zirconia-reinforced lithium silicate</t>
  </si>
  <si>
    <t>Zir: Zirconia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</si>
</sst>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
  </numFmts>
  <fonts count="36">
    <font>
      <sz val="10"/>
      <color rgb="FF000000"/>
      <name val="Arial"/>
      <family val="2"/>
    </font>
    <font>
      <sz val="12"/>
      <color theme="1"/>
      <name val="Calibri"/>
      <family val="2"/>
      <scheme val="minor"/>
    </font>
    <font>
      <sz val="12"/>
      <color theme="1"/>
      <name val="Calibri"/>
      <family val="2"/>
      <scheme val="minor"/>
    </font>
    <font>
      <sz val="10"/>
      <color rgb="FF000000"/>
      <name val="Arial"/>
      <family val="2"/>
    </font>
    <font>
      <b/>
      <sz val="8"/>
      <color indexed="8"/>
      <name val="Calibri"/>
      <family val="2"/>
      <scheme val="minor"/>
    </font>
    <font>
      <b/>
      <sz val="8"/>
      <color indexed="64"/>
      <name val="Calibri"/>
      <family val="2"/>
      <scheme val="minor"/>
    </font>
    <font>
      <sz val="8"/>
      <color indexed="64"/>
      <name val="Calibri"/>
      <family val="2"/>
      <scheme val="minor"/>
    </font>
    <font>
      <sz val="8"/>
      <color theme="1"/>
      <name val="Calibri"/>
      <family val="2"/>
      <scheme val="minor"/>
    </font>
    <font>
      <sz val="8"/>
      <color rgb="FF000000"/>
      <name val="Calibri"/>
      <family val="2"/>
      <scheme val="minor"/>
    </font>
    <font>
      <sz val="8"/>
      <color indexed="64"/>
      <name val="Segoe UI"/>
      <family val="2"/>
    </font>
    <font>
      <sz val="8"/>
      <color rgb="FF000000"/>
      <name val="Arial"/>
      <family val="2"/>
    </font>
    <font>
      <sz val="8"/>
      <color rgb="FF000000"/>
      <name val="Calibri"/>
      <family val="2"/>
    </font>
    <font>
      <b/>
      <sz val="8"/>
      <color rgb="FF000000"/>
      <name val="Arial"/>
      <family val="2"/>
    </font>
    <font>
      <i/>
      <sz val="10"/>
      <color rgb="FF000000"/>
      <name val="Arial"/>
      <family val="2"/>
    </font>
    <font>
      <sz val="8"/>
      <color indexed="8"/>
      <name val="Calibri"/>
      <family val="2"/>
      <scheme val="minor"/>
    </font>
    <font>
      <sz val="8"/>
      <color rgb="FFFF0000"/>
      <name val="Arial"/>
      <family val="2"/>
    </font>
    <font>
      <u/>
      <sz val="10"/>
      <color theme="10"/>
      <name val="Arial"/>
      <family val="2"/>
    </font>
    <font>
      <b/>
      <sz val="10"/>
      <color rgb="FF000000"/>
      <name val="Arial"/>
      <family val="2"/>
    </font>
    <font>
      <b/>
      <sz val="8"/>
      <color indexed="64"/>
      <name val="Segoe UI"/>
    </font>
    <font>
      <sz val="12"/>
      <color rgb="FF000000"/>
      <name val="Arial"/>
      <family val="2"/>
    </font>
    <font>
      <b/>
      <sz val="12"/>
      <color rgb="FF000000"/>
      <name val="Arial"/>
      <family val="2"/>
    </font>
    <font>
      <b/>
      <sz val="10"/>
      <color indexed="8"/>
      <name val="Calibri"/>
      <family val="2"/>
      <scheme val="minor"/>
    </font>
    <font>
      <i/>
      <sz val="8"/>
      <color indexed="8"/>
      <name val="Calibri"/>
      <family val="2"/>
      <scheme val="minor"/>
    </font>
    <font>
      <b/>
      <sz val="8"/>
      <color rgb="FF000000"/>
      <name val="Calibri"/>
      <family val="2"/>
      <scheme val="minor"/>
    </font>
    <font>
      <vertAlign val="subscript"/>
      <sz val="12"/>
      <color rgb="FF000000"/>
      <name val="Arial"/>
      <family val="2"/>
    </font>
    <font>
      <sz val="11"/>
      <color theme="1"/>
      <name val="Calibri"/>
      <family val="2"/>
      <scheme val="minor"/>
    </font>
    <font>
      <vertAlign val="superscript"/>
      <sz val="12"/>
      <color theme="1"/>
      <name val="Calibri"/>
      <family val="2"/>
      <scheme val="minor"/>
    </font>
    <font>
      <vertAlign val="superscript"/>
      <sz val="12"/>
      <color theme="1"/>
      <name val="Calibri (Textkörper)"/>
    </font>
    <font>
      <vertAlign val="subscript"/>
      <sz val="12"/>
      <color theme="1"/>
      <name val="Calibri (Textkörper)"/>
    </font>
    <font>
      <sz val="12"/>
      <color theme="1"/>
      <name val="Calibri (Textkörper)"/>
    </font>
    <font>
      <sz val="12"/>
      <color rgb="FF000000"/>
      <name val="Calibri"/>
      <family val="2"/>
      <scheme val="minor"/>
    </font>
    <font>
      <sz val="12"/>
      <color theme="1"/>
      <name val="TimesNewRomanPSMT"/>
    </font>
    <font>
      <b/>
      <sz val="11"/>
      <color theme="1"/>
      <name val="Arial"/>
      <family val="2"/>
    </font>
    <font>
      <sz val="11"/>
      <color theme="1"/>
      <name val="Arial"/>
      <family val="2"/>
    </font>
    <font>
      <sz val="16"/>
      <color theme="1"/>
      <name val="Arial"/>
      <family val="2"/>
    </font>
    <font>
      <sz val="12"/>
      <color rgb="FF000000"/>
      <name val="Cambria Math"/>
      <family val="1"/>
    </font>
  </fonts>
  <fills count="31">
    <fill>
      <patternFill patternType="none"/>
    </fill>
    <fill>
      <patternFill patternType="gray125"/>
    </fill>
    <fill>
      <patternFill patternType="solid">
        <fgColor theme="0"/>
        <bgColor indexed="10"/>
      </patternFill>
    </fill>
    <fill>
      <patternFill patternType="solid">
        <fgColor theme="0"/>
        <bgColor indexed="64"/>
      </patternFill>
    </fill>
    <fill>
      <patternFill patternType="solid">
        <fgColor theme="5" tint="0.79998168889431442"/>
        <bgColor indexed="10"/>
      </patternFill>
    </fill>
    <fill>
      <patternFill patternType="solid">
        <fgColor theme="8" tint="0.79998168889431442"/>
        <bgColor indexed="10"/>
      </patternFill>
    </fill>
    <fill>
      <patternFill patternType="solid">
        <fgColor theme="4" tint="0.79998168889431442"/>
        <bgColor indexed="10"/>
      </patternFill>
    </fill>
    <fill>
      <patternFill patternType="solid">
        <fgColor theme="4" tint="0.79998168889431442"/>
        <bgColor indexed="64"/>
      </patternFill>
    </fill>
    <fill>
      <patternFill patternType="solid">
        <fgColor theme="6" tint="0.79998168889431442"/>
        <bgColor indexed="10"/>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4.9989318521683403E-2"/>
        <bgColor indexed="10"/>
      </patternFill>
    </fill>
    <fill>
      <patternFill patternType="solid">
        <fgColor theme="6" tint="0.59999389629810485"/>
        <bgColor indexed="10"/>
      </patternFill>
    </fill>
    <fill>
      <patternFill patternType="solid">
        <fgColor theme="6" tint="0.59999389629810485"/>
        <bgColor indexed="64"/>
      </patternFill>
    </fill>
    <fill>
      <patternFill patternType="solid">
        <fgColor theme="6" tint="0.59999389629810485"/>
        <bgColor rgb="FF000000"/>
      </patternFill>
    </fill>
    <fill>
      <patternFill patternType="solid">
        <fgColor rgb="FFDBEEF3"/>
        <bgColor indexed="64"/>
      </patternFill>
    </fill>
    <fill>
      <patternFill patternType="solid">
        <fgColor rgb="FFDBEEF3"/>
        <bgColor indexed="10"/>
      </patternFill>
    </fill>
    <fill>
      <patternFill patternType="solid">
        <fgColor theme="8"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79998168889431442"/>
        <bgColor indexed="10"/>
      </patternFill>
    </fill>
    <fill>
      <patternFill patternType="solid">
        <fgColor rgb="FF92D050"/>
        <bgColor indexed="64"/>
      </patternFill>
    </fill>
    <fill>
      <patternFill patternType="solid">
        <fgColor rgb="FFD9D9D9"/>
        <bgColor indexed="64"/>
      </patternFill>
    </fill>
    <fill>
      <patternFill patternType="solid">
        <fgColor rgb="FFFFFFFF"/>
        <bgColor indexed="64"/>
      </patternFill>
    </fill>
    <fill>
      <patternFill patternType="solid">
        <fgColor rgb="FFF9696A"/>
        <bgColor indexed="10"/>
      </patternFill>
    </fill>
    <fill>
      <patternFill patternType="solid">
        <fgColor rgb="FFFBA977"/>
        <bgColor indexed="64"/>
      </patternFill>
    </fill>
    <fill>
      <patternFill patternType="solid">
        <fgColor rgb="FFF9696A"/>
        <bgColor indexed="64"/>
      </patternFill>
    </fill>
    <fill>
      <patternFill patternType="solid">
        <fgColor rgb="FFF5E884"/>
        <bgColor indexed="10"/>
      </patternFill>
    </fill>
    <fill>
      <patternFill patternType="solid">
        <fgColor rgb="FFF5E884"/>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0">
    <xf numFmtId="0" fontId="0" fillId="0" borderId="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16" fillId="0" borderId="0" applyNumberFormat="0" applyFill="0" applyBorder="0" applyAlignment="0" applyProtection="0"/>
    <xf numFmtId="0" fontId="25" fillId="0" borderId="0"/>
    <xf numFmtId="9" fontId="25" fillId="0" borderId="0" applyFont="0" applyFill="0" applyBorder="0" applyAlignment="0" applyProtection="0"/>
    <xf numFmtId="0" fontId="2" fillId="0" borderId="0"/>
    <xf numFmtId="44" fontId="3" fillId="0" borderId="0" applyFont="0" applyFill="0" applyBorder="0" applyAlignment="0" applyProtection="0"/>
  </cellStyleXfs>
  <cellXfs count="229">
    <xf numFmtId="0" fontId="0" fillId="0" borderId="0" xfId="0"/>
    <xf numFmtId="0" fontId="6" fillId="3" borderId="2" xfId="1" applyFont="1" applyFill="1" applyBorder="1" applyAlignment="1">
      <alignment horizontal="left" vertical="top" wrapText="1"/>
    </xf>
    <xf numFmtId="0" fontId="6" fillId="3" borderId="2" xfId="1" applyFont="1" applyFill="1" applyBorder="1" applyAlignment="1">
      <alignment horizontal="center" vertical="top" wrapText="1"/>
    </xf>
    <xf numFmtId="0" fontId="6" fillId="2" borderId="2" xfId="1" applyFont="1" applyFill="1" applyBorder="1" applyAlignment="1">
      <alignment horizontal="center" vertical="top" wrapText="1"/>
    </xf>
    <xf numFmtId="0" fontId="6" fillId="2" borderId="2" xfId="1" applyFont="1" applyFill="1" applyBorder="1" applyAlignment="1">
      <alignment horizontal="left" vertical="top" wrapText="1"/>
    </xf>
    <xf numFmtId="0" fontId="7" fillId="3" borderId="2" xfId="0" applyFont="1" applyFill="1" applyBorder="1" applyAlignment="1">
      <alignment horizontal="center" vertical="top" wrapText="1"/>
    </xf>
    <xf numFmtId="0" fontId="7" fillId="3" borderId="2"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0" fontId="10" fillId="0" borderId="0" xfId="0" applyFont="1" applyAlignment="1">
      <alignment vertical="top" textRotation="180" wrapText="1"/>
    </xf>
    <xf numFmtId="0" fontId="10" fillId="0" borderId="0" xfId="0" applyFont="1" applyAlignment="1">
      <alignment vertical="top" wrapText="1"/>
    </xf>
    <xf numFmtId="49" fontId="10" fillId="0" borderId="0" xfId="0" applyNumberFormat="1" applyFont="1" applyAlignment="1">
      <alignment horizontal="right" vertical="top" wrapText="1"/>
    </xf>
    <xf numFmtId="0" fontId="10" fillId="0" borderId="0" xfId="0" applyFont="1" applyAlignment="1">
      <alignment horizontal="left" vertical="top" wrapText="1"/>
    </xf>
    <xf numFmtId="0" fontId="4" fillId="4" borderId="2" xfId="1" applyFont="1" applyFill="1" applyBorder="1" applyAlignment="1">
      <alignment horizontal="center" vertical="top" wrapText="1"/>
    </xf>
    <xf numFmtId="49" fontId="8" fillId="0" borderId="0" xfId="0" applyNumberFormat="1" applyFont="1" applyAlignment="1">
      <alignment horizontal="center" vertical="top" wrapText="1"/>
    </xf>
    <xf numFmtId="9" fontId="6" fillId="2" borderId="2" xfId="1" applyNumberFormat="1" applyFont="1" applyFill="1" applyBorder="1" applyAlignment="1">
      <alignment horizontal="center" vertical="top" wrapText="1"/>
    </xf>
    <xf numFmtId="164" fontId="6" fillId="3" borderId="2" xfId="1" applyNumberFormat="1" applyFont="1" applyFill="1" applyBorder="1" applyAlignment="1">
      <alignment horizontal="center" vertical="top" wrapText="1"/>
    </xf>
    <xf numFmtId="164" fontId="7" fillId="3" borderId="2" xfId="0" applyNumberFormat="1" applyFont="1" applyFill="1" applyBorder="1" applyAlignment="1">
      <alignment horizontal="center" vertical="top" wrapText="1"/>
    </xf>
    <xf numFmtId="164" fontId="6" fillId="2" borderId="2" xfId="1" applyNumberFormat="1" applyFont="1" applyFill="1" applyBorder="1" applyAlignment="1">
      <alignment horizontal="center" vertical="top" wrapText="1"/>
    </xf>
    <xf numFmtId="0" fontId="8" fillId="0" borderId="2" xfId="0" applyFont="1" applyBorder="1" applyAlignment="1">
      <alignment horizontal="center" vertical="top" wrapText="1"/>
    </xf>
    <xf numFmtId="49" fontId="4" fillId="4" borderId="2" xfId="1" applyNumberFormat="1" applyFont="1" applyFill="1" applyBorder="1" applyAlignment="1">
      <alignment horizontal="center" vertical="top" wrapText="1"/>
    </xf>
    <xf numFmtId="49" fontId="4" fillId="5" borderId="2" xfId="1" applyNumberFormat="1" applyFont="1" applyFill="1" applyBorder="1" applyAlignment="1">
      <alignment horizontal="center" vertical="top" wrapText="1"/>
    </xf>
    <xf numFmtId="0" fontId="9" fillId="6" borderId="2" xfId="1" applyFont="1" applyFill="1" applyBorder="1" applyAlignment="1">
      <alignment horizontal="left" vertical="top" textRotation="180" wrapText="1"/>
    </xf>
    <xf numFmtId="0" fontId="10" fillId="7" borderId="2" xfId="0" applyFont="1" applyFill="1" applyBorder="1" applyAlignment="1">
      <alignment vertical="top" wrapText="1"/>
    </xf>
    <xf numFmtId="0" fontId="0" fillId="0" borderId="0" xfId="0" applyAlignment="1">
      <alignment horizontal="center"/>
    </xf>
    <xf numFmtId="0" fontId="13" fillId="0" borderId="3" xfId="0" applyFont="1" applyBorder="1" applyAlignment="1">
      <alignment horizontal="center"/>
    </xf>
    <xf numFmtId="0" fontId="0" fillId="0" borderId="0" xfId="0" applyAlignment="1">
      <alignment textRotation="90"/>
    </xf>
    <xf numFmtId="0" fontId="6" fillId="3" borderId="1" xfId="1" applyFont="1" applyFill="1" applyBorder="1" applyAlignment="1">
      <alignment horizontal="center" vertical="center" wrapText="1"/>
    </xf>
    <xf numFmtId="0" fontId="0" fillId="3" borderId="0" xfId="0" applyFill="1"/>
    <xf numFmtId="0" fontId="0" fillId="0" borderId="0" xfId="0" applyAlignment="1">
      <alignment vertical="top"/>
    </xf>
    <xf numFmtId="164" fontId="0" fillId="0" borderId="0" xfId="0" applyNumberFormat="1"/>
    <xf numFmtId="2" fontId="10" fillId="0" borderId="0" xfId="0" applyNumberFormat="1" applyFont="1" applyAlignment="1">
      <alignment vertical="top" wrapText="1"/>
    </xf>
    <xf numFmtId="0" fontId="10" fillId="0" borderId="2" xfId="0" applyFont="1" applyBorder="1" applyAlignment="1">
      <alignment vertical="top" wrapText="1"/>
    </xf>
    <xf numFmtId="0" fontId="13" fillId="0" borderId="0" xfId="0" applyFont="1" applyAlignment="1">
      <alignment horizontal="right"/>
    </xf>
    <xf numFmtId="0" fontId="0" fillId="0" borderId="0" xfId="0" applyAlignment="1">
      <alignment horizontal="right"/>
    </xf>
    <xf numFmtId="0" fontId="0" fillId="0" borderId="0" xfId="0" applyAlignment="1">
      <alignment wrapText="1"/>
    </xf>
    <xf numFmtId="9" fontId="10" fillId="0" borderId="0" xfId="2" applyFont="1" applyAlignment="1">
      <alignment vertical="top" wrapText="1"/>
    </xf>
    <xf numFmtId="9" fontId="10" fillId="0" borderId="0" xfId="0" applyNumberFormat="1" applyFont="1" applyAlignment="1">
      <alignment vertical="top" wrapText="1"/>
    </xf>
    <xf numFmtId="0" fontId="4" fillId="2" borderId="1" xfId="1" applyFont="1" applyFill="1" applyBorder="1" applyAlignment="1">
      <alignment horizontal="left" vertical="center" wrapText="1"/>
    </xf>
    <xf numFmtId="0" fontId="10" fillId="0" borderId="9" xfId="0" applyFont="1" applyBorder="1" applyAlignment="1">
      <alignmen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49" fontId="10" fillId="0" borderId="11" xfId="0" applyNumberFormat="1" applyFont="1" applyBorder="1" applyAlignment="1">
      <alignment horizontal="left" vertical="top" wrapText="1"/>
    </xf>
    <xf numFmtId="0" fontId="10" fillId="0" borderId="11" xfId="0" applyFont="1" applyBorder="1" applyAlignment="1">
      <alignment vertical="top" wrapText="1"/>
    </xf>
    <xf numFmtId="0" fontId="10" fillId="10" borderId="10" xfId="0" applyFont="1" applyFill="1" applyBorder="1" applyAlignment="1">
      <alignment horizontal="left" vertical="top" wrapText="1"/>
    </xf>
    <xf numFmtId="0" fontId="10" fillId="10" borderId="11" xfId="0" applyFont="1" applyFill="1" applyBorder="1" applyAlignment="1">
      <alignment horizontal="left" vertical="top" wrapText="1"/>
    </xf>
    <xf numFmtId="49" fontId="10" fillId="10" borderId="11" xfId="0" applyNumberFormat="1" applyFont="1" applyFill="1" applyBorder="1" applyAlignment="1">
      <alignment horizontal="left" vertical="top" wrapText="1"/>
    </xf>
    <xf numFmtId="1" fontId="9" fillId="0" borderId="2" xfId="1" applyNumberFormat="1" applyFont="1" applyBorder="1" applyAlignment="1">
      <alignment horizontal="left" vertical="top" textRotation="180" wrapText="1"/>
    </xf>
    <xf numFmtId="0" fontId="9" fillId="0" borderId="2" xfId="1" applyFont="1" applyBorder="1" applyAlignment="1">
      <alignment horizontal="left" vertical="top" textRotation="180" wrapText="1"/>
    </xf>
    <xf numFmtId="1" fontId="9" fillId="8" borderId="6" xfId="1" applyNumberFormat="1" applyFont="1" applyFill="1" applyBorder="1" applyAlignment="1">
      <alignment horizontal="left" vertical="top" textRotation="180" wrapText="1"/>
    </xf>
    <xf numFmtId="0" fontId="10" fillId="9" borderId="9" xfId="0" applyFont="1" applyFill="1" applyBorder="1" applyAlignment="1">
      <alignment vertical="top" wrapText="1"/>
    </xf>
    <xf numFmtId="0" fontId="10" fillId="9" borderId="11" xfId="0" applyFont="1" applyFill="1" applyBorder="1" applyAlignment="1">
      <alignment vertical="top" wrapText="1"/>
    </xf>
    <xf numFmtId="0" fontId="9" fillId="8" borderId="6" xfId="1" applyFont="1" applyFill="1" applyBorder="1" applyAlignment="1">
      <alignment horizontal="left" vertical="top" textRotation="180"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9" borderId="13" xfId="0" applyFont="1" applyFill="1" applyBorder="1" applyAlignment="1">
      <alignment vertical="top" wrapText="1"/>
    </xf>
    <xf numFmtId="0" fontId="10" fillId="0" borderId="13" xfId="0" applyFont="1" applyBorder="1" applyAlignment="1">
      <alignment vertical="top" wrapText="1"/>
    </xf>
    <xf numFmtId="0" fontId="9" fillId="0" borderId="6" xfId="1" applyFont="1" applyBorder="1" applyAlignment="1">
      <alignment horizontal="left" vertical="top" textRotation="180" wrapText="1"/>
    </xf>
    <xf numFmtId="1" fontId="10" fillId="0" borderId="0" xfId="4" applyNumberFormat="1" applyFont="1" applyAlignment="1">
      <alignment vertical="top" wrapText="1"/>
    </xf>
    <xf numFmtId="0" fontId="6" fillId="10" borderId="2" xfId="1" applyFont="1" applyFill="1" applyBorder="1" applyAlignment="1">
      <alignment horizontal="left" vertical="top" wrapText="1"/>
    </xf>
    <xf numFmtId="0" fontId="6" fillId="12" borderId="2" xfId="1" applyFont="1" applyFill="1" applyBorder="1" applyAlignment="1">
      <alignment horizontal="left" vertical="top" wrapText="1"/>
    </xf>
    <xf numFmtId="164" fontId="6" fillId="12" borderId="2" xfId="1" applyNumberFormat="1" applyFont="1" applyFill="1" applyBorder="1" applyAlignment="1">
      <alignment horizontal="center" vertical="top" wrapText="1"/>
    </xf>
    <xf numFmtId="164" fontId="6" fillId="10" borderId="2" xfId="1" applyNumberFormat="1" applyFont="1" applyFill="1" applyBorder="1" applyAlignment="1">
      <alignment horizontal="center" vertical="top" wrapText="1"/>
    </xf>
    <xf numFmtId="9" fontId="6" fillId="2" borderId="2" xfId="1" applyNumberFormat="1" applyFont="1" applyFill="1" applyBorder="1" applyAlignment="1">
      <alignment horizontal="center" vertical="center" wrapText="1"/>
    </xf>
    <xf numFmtId="0" fontId="8" fillId="16" borderId="2" xfId="0" applyFont="1" applyFill="1" applyBorder="1" applyAlignment="1">
      <alignment horizontal="left" vertical="top" wrapText="1"/>
    </xf>
    <xf numFmtId="0" fontId="4" fillId="17" borderId="2" xfId="1" applyFont="1" applyFill="1" applyBorder="1" applyAlignment="1">
      <alignment horizontal="center" vertical="center" wrapText="1"/>
    </xf>
    <xf numFmtId="0" fontId="4" fillId="17" borderId="2" xfId="1" applyFont="1" applyFill="1" applyBorder="1" applyAlignment="1">
      <alignment horizontal="center" vertical="top" wrapText="1"/>
    </xf>
    <xf numFmtId="49" fontId="8" fillId="18" borderId="2" xfId="0" applyNumberFormat="1" applyFont="1" applyFill="1" applyBorder="1" applyAlignment="1">
      <alignment horizontal="center" vertical="center" wrapText="1"/>
    </xf>
    <xf numFmtId="9" fontId="8" fillId="18" borderId="2" xfId="0" applyNumberFormat="1"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9" fontId="8" fillId="11" borderId="2" xfId="0" applyNumberFormat="1" applyFont="1" applyFill="1" applyBorder="1" applyAlignment="1">
      <alignment horizontal="center" vertical="center" wrapText="1"/>
    </xf>
    <xf numFmtId="0" fontId="0" fillId="0" borderId="0" xfId="0" applyAlignment="1">
      <alignment textRotation="180"/>
    </xf>
    <xf numFmtId="0" fontId="0" fillId="11" borderId="0" xfId="0" applyFill="1" applyAlignment="1">
      <alignment textRotation="180"/>
    </xf>
    <xf numFmtId="0" fontId="6" fillId="0" borderId="1" xfId="1" applyFont="1" applyBorder="1" applyAlignment="1">
      <alignment vertical="top" wrapText="1"/>
    </xf>
    <xf numFmtId="0" fontId="3" fillId="0" borderId="0" xfId="3"/>
    <xf numFmtId="0" fontId="6" fillId="0" borderId="2" xfId="1" applyFont="1" applyBorder="1" applyAlignment="1">
      <alignment horizontal="left" vertical="top" wrapText="1"/>
    </xf>
    <xf numFmtId="0" fontId="6" fillId="0" borderId="2" xfId="1" applyFont="1" applyBorder="1" applyAlignment="1">
      <alignment horizontal="center" vertical="top" wrapText="1"/>
    </xf>
    <xf numFmtId="49" fontId="6" fillId="0" borderId="2" xfId="1" applyNumberFormat="1" applyFont="1" applyBorder="1" applyAlignment="1">
      <alignment horizontal="center" vertical="top" wrapText="1"/>
    </xf>
    <xf numFmtId="0" fontId="7" fillId="0" borderId="2" xfId="3" applyFont="1" applyBorder="1" applyAlignment="1">
      <alignment horizontal="center" vertical="top" wrapText="1"/>
    </xf>
    <xf numFmtId="0" fontId="7" fillId="0" borderId="2" xfId="3" applyFont="1" applyBorder="1" applyAlignment="1">
      <alignment horizontal="left" vertical="top" wrapText="1"/>
    </xf>
    <xf numFmtId="49" fontId="7" fillId="0" borderId="2" xfId="3" applyNumberFormat="1" applyFont="1" applyBorder="1" applyAlignment="1">
      <alignment horizontal="center" vertical="top" wrapText="1"/>
    </xf>
    <xf numFmtId="0" fontId="8" fillId="0" borderId="2" xfId="3" applyFont="1" applyBorder="1" applyAlignment="1">
      <alignment horizontal="left" vertical="top" wrapText="1"/>
    </xf>
    <xf numFmtId="0" fontId="8" fillId="0" borderId="2" xfId="3" applyFont="1" applyBorder="1" applyAlignment="1">
      <alignment horizontal="center" vertical="top" wrapText="1"/>
    </xf>
    <xf numFmtId="49" fontId="8" fillId="0" borderId="2" xfId="3" applyNumberFormat="1" applyFont="1" applyBorder="1" applyAlignment="1">
      <alignment horizontal="center" vertical="top" wrapText="1"/>
    </xf>
    <xf numFmtId="16" fontId="8" fillId="0" borderId="2" xfId="3" quotePrefix="1" applyNumberFormat="1" applyFont="1" applyBorder="1" applyAlignment="1">
      <alignment horizontal="center" vertical="top" wrapText="1"/>
    </xf>
    <xf numFmtId="0" fontId="8" fillId="0" borderId="0" xfId="3" applyFont="1" applyAlignment="1">
      <alignment vertical="top" wrapText="1"/>
    </xf>
    <xf numFmtId="0" fontId="8" fillId="0" borderId="2" xfId="0" applyFont="1" applyBorder="1" applyAlignment="1">
      <alignment horizontal="left" vertical="top" wrapText="1"/>
    </xf>
    <xf numFmtId="0" fontId="8" fillId="0" borderId="0" xfId="3" applyFont="1" applyAlignment="1">
      <alignment horizontal="left" vertical="top" wrapText="1"/>
    </xf>
    <xf numFmtId="0" fontId="8" fillId="0" borderId="0" xfId="3" applyFont="1" applyAlignment="1">
      <alignment horizontal="center" vertical="top" wrapText="1"/>
    </xf>
    <xf numFmtId="0" fontId="6" fillId="0" borderId="6" xfId="1" applyFont="1" applyBorder="1" applyAlignment="1">
      <alignment horizontal="left" vertical="top" wrapText="1"/>
    </xf>
    <xf numFmtId="0" fontId="7" fillId="0" borderId="6" xfId="1" applyFont="1" applyBorder="1" applyAlignment="1">
      <alignment horizontal="left" vertical="top" wrapText="1"/>
    </xf>
    <xf numFmtId="0" fontId="7" fillId="0" borderId="6" xfId="3" applyFont="1" applyBorder="1" applyAlignment="1">
      <alignment horizontal="left" vertical="top" wrapText="1"/>
    </xf>
    <xf numFmtId="0" fontId="8" fillId="0" borderId="6" xfId="3" applyFont="1" applyBorder="1" applyAlignment="1">
      <alignment horizontal="left" vertical="top" wrapText="1"/>
    </xf>
    <xf numFmtId="0" fontId="8" fillId="0" borderId="6" xfId="0" applyFont="1" applyBorder="1" applyAlignment="1">
      <alignment horizontal="left" vertical="top" wrapText="1"/>
    </xf>
    <xf numFmtId="0" fontId="7" fillId="0" borderId="1" xfId="3" applyFont="1" applyBorder="1" applyAlignment="1">
      <alignment vertical="top" wrapText="1"/>
    </xf>
    <xf numFmtId="0" fontId="8" fillId="0" borderId="1" xfId="3" applyFont="1" applyBorder="1" applyAlignment="1">
      <alignment vertical="top" wrapText="1"/>
    </xf>
    <xf numFmtId="0" fontId="8" fillId="0" borderId="17" xfId="3" applyFont="1" applyBorder="1" applyAlignment="1">
      <alignment horizontal="left" vertical="top" wrapText="1"/>
    </xf>
    <xf numFmtId="0" fontId="8" fillId="0" borderId="5" xfId="3" applyFont="1" applyBorder="1" applyAlignment="1">
      <alignment horizontal="left" vertical="top" wrapText="1"/>
    </xf>
    <xf numFmtId="0" fontId="8" fillId="0" borderId="5" xfId="3" applyFont="1" applyBorder="1" applyAlignment="1">
      <alignment horizontal="center" vertical="top" wrapText="1"/>
    </xf>
    <xf numFmtId="16" fontId="8" fillId="0" borderId="5" xfId="3" quotePrefix="1" applyNumberFormat="1" applyFont="1" applyBorder="1" applyAlignment="1">
      <alignment horizontal="center" vertical="top" wrapText="1"/>
    </xf>
    <xf numFmtId="0" fontId="8" fillId="0" borderId="4" xfId="3" applyFont="1" applyBorder="1" applyAlignment="1">
      <alignment vertical="top" wrapText="1"/>
    </xf>
    <xf numFmtId="0" fontId="4" fillId="13" borderId="5" xfId="1" applyFont="1" applyFill="1" applyBorder="1" applyAlignment="1">
      <alignment horizontal="center" vertical="top" wrapText="1"/>
    </xf>
    <xf numFmtId="0" fontId="5" fillId="14" borderId="5" xfId="1" applyFont="1" applyFill="1" applyBorder="1" applyAlignment="1">
      <alignment horizontal="center" vertical="top" wrapText="1"/>
    </xf>
    <xf numFmtId="49" fontId="5" fillId="14" borderId="5" xfId="1" applyNumberFormat="1" applyFont="1" applyFill="1" applyBorder="1" applyAlignment="1">
      <alignment horizontal="center" vertical="top" wrapText="1"/>
    </xf>
    <xf numFmtId="0" fontId="10" fillId="14" borderId="7" xfId="0" applyFont="1" applyFill="1" applyBorder="1" applyAlignment="1">
      <alignment vertical="top" textRotation="180" wrapText="1"/>
    </xf>
    <xf numFmtId="0" fontId="10" fillId="14" borderId="7" xfId="0" applyFont="1" applyFill="1" applyBorder="1" applyAlignment="1">
      <alignment horizontal="left" vertical="top" textRotation="180" wrapText="1"/>
    </xf>
    <xf numFmtId="49" fontId="10" fillId="14" borderId="7" xfId="0" applyNumberFormat="1" applyFont="1" applyFill="1" applyBorder="1" applyAlignment="1">
      <alignment horizontal="right" vertical="top" textRotation="180" wrapText="1"/>
    </xf>
    <xf numFmtId="0" fontId="10" fillId="9" borderId="10" xfId="0" applyFont="1" applyFill="1" applyBorder="1" applyAlignment="1">
      <alignment horizontal="left" vertical="top" wrapText="1"/>
    </xf>
    <xf numFmtId="0" fontId="10" fillId="9" borderId="11" xfId="0" applyFont="1" applyFill="1" applyBorder="1" applyAlignment="1">
      <alignment horizontal="left" vertical="top" wrapText="1"/>
    </xf>
    <xf numFmtId="49" fontId="10" fillId="9" borderId="11" xfId="0" applyNumberFormat="1" applyFont="1" applyFill="1" applyBorder="1" applyAlignment="1">
      <alignment horizontal="left" vertical="top" wrapText="1"/>
    </xf>
    <xf numFmtId="0" fontId="4" fillId="19" borderId="15" xfId="1" applyFont="1" applyFill="1" applyBorder="1" applyAlignment="1">
      <alignment horizontal="center" vertical="center" wrapText="1"/>
    </xf>
    <xf numFmtId="0" fontId="4" fillId="19" borderId="7" xfId="1" applyFont="1" applyFill="1" applyBorder="1" applyAlignment="1">
      <alignment horizontal="center" vertical="center" wrapText="1"/>
    </xf>
    <xf numFmtId="0" fontId="4" fillId="19" borderId="16" xfId="1" applyFont="1" applyFill="1" applyBorder="1" applyAlignment="1">
      <alignment horizontal="center" vertical="center" wrapText="1"/>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49" fontId="10" fillId="3" borderId="11" xfId="0" applyNumberFormat="1" applyFont="1" applyFill="1" applyBorder="1" applyAlignment="1">
      <alignment horizontal="left" vertical="top" wrapText="1"/>
    </xf>
    <xf numFmtId="0" fontId="10" fillId="9" borderId="8" xfId="0" applyFont="1" applyFill="1" applyBorder="1" applyAlignment="1">
      <alignment horizontal="left" vertical="top" wrapText="1"/>
    </xf>
    <xf numFmtId="0" fontId="10" fillId="9" borderId="9" xfId="0" applyFont="1" applyFill="1" applyBorder="1" applyAlignment="1">
      <alignment horizontal="left" vertical="top" wrapText="1"/>
    </xf>
    <xf numFmtId="49" fontId="10" fillId="9" borderId="9" xfId="0" applyNumberFormat="1" applyFont="1" applyFill="1" applyBorder="1" applyAlignment="1">
      <alignment horizontal="left" vertical="top" wrapText="1"/>
    </xf>
    <xf numFmtId="0" fontId="10" fillId="7" borderId="5" xfId="0" applyFont="1" applyFill="1" applyBorder="1" applyAlignment="1">
      <alignment vertical="top" wrapText="1"/>
    </xf>
    <xf numFmtId="0" fontId="10" fillId="7" borderId="7" xfId="0" applyFont="1" applyFill="1" applyBorder="1" applyAlignment="1">
      <alignment vertical="top" wrapText="1"/>
    </xf>
    <xf numFmtId="0" fontId="10" fillId="9" borderId="2" xfId="0" applyFont="1" applyFill="1" applyBorder="1" applyAlignment="1">
      <alignment horizontal="left" vertical="top" wrapText="1"/>
    </xf>
    <xf numFmtId="0" fontId="10" fillId="9" borderId="2" xfId="0" applyFont="1" applyFill="1" applyBorder="1" applyAlignment="1">
      <alignment vertical="top" wrapText="1"/>
    </xf>
    <xf numFmtId="0" fontId="12" fillId="0" borderId="0" xfId="0" applyFont="1" applyAlignment="1">
      <alignment horizontal="right" vertical="top" wrapText="1"/>
    </xf>
    <xf numFmtId="0" fontId="9" fillId="13" borderId="6" xfId="1" applyFont="1" applyFill="1" applyBorder="1" applyAlignment="1">
      <alignment horizontal="left" textRotation="180" wrapText="1"/>
    </xf>
    <xf numFmtId="0" fontId="9" fillId="13" borderId="2" xfId="1" applyFont="1" applyFill="1" applyBorder="1" applyAlignment="1">
      <alignment horizontal="left" textRotation="180" wrapText="1"/>
    </xf>
    <xf numFmtId="0" fontId="9" fillId="14" borderId="2" xfId="1" applyFont="1" applyFill="1" applyBorder="1" applyAlignment="1">
      <alignment horizontal="left" textRotation="180" wrapText="1"/>
    </xf>
    <xf numFmtId="0" fontId="11" fillId="15" borderId="2" xfId="0" applyFont="1" applyFill="1" applyBorder="1" applyAlignment="1">
      <alignment horizontal="left" textRotation="180" wrapText="1"/>
    </xf>
    <xf numFmtId="0" fontId="15" fillId="0" borderId="11" xfId="0" applyFont="1" applyBorder="1" applyAlignment="1">
      <alignment horizontal="left" vertical="top" wrapText="1"/>
    </xf>
    <xf numFmtId="0" fontId="15" fillId="9" borderId="11" xfId="0" applyFont="1" applyFill="1" applyBorder="1" applyAlignment="1">
      <alignment horizontal="left" vertical="top" wrapText="1"/>
    </xf>
    <xf numFmtId="0" fontId="4" fillId="13" borderId="1" xfId="1" applyFont="1" applyFill="1" applyBorder="1" applyAlignment="1">
      <alignment horizontal="left" vertical="center" wrapText="1"/>
    </xf>
    <xf numFmtId="0" fontId="6" fillId="14" borderId="1" xfId="1" applyFont="1" applyFill="1" applyBorder="1" applyAlignment="1">
      <alignment horizontal="center" vertical="center" wrapText="1"/>
    </xf>
    <xf numFmtId="0" fontId="4" fillId="13" borderId="4" xfId="1" applyFont="1" applyFill="1" applyBorder="1" applyAlignment="1">
      <alignment horizontal="left" vertical="center" wrapText="1"/>
    </xf>
    <xf numFmtId="0" fontId="6" fillId="14" borderId="4" xfId="1" applyFont="1" applyFill="1" applyBorder="1" applyAlignment="1">
      <alignment horizontal="center" vertical="center" wrapText="1"/>
    </xf>
    <xf numFmtId="0" fontId="6" fillId="21" borderId="2" xfId="1" applyFont="1" applyFill="1" applyBorder="1" applyAlignment="1">
      <alignment horizontal="center" vertical="center" wrapText="1"/>
    </xf>
    <xf numFmtId="0" fontId="6" fillId="7" borderId="2" xfId="1" applyFont="1" applyFill="1" applyBorder="1" applyAlignment="1">
      <alignment horizontal="center" vertical="center" wrapText="1"/>
    </xf>
    <xf numFmtId="0" fontId="6" fillId="7" borderId="5"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6" fillId="20" borderId="2" xfId="1" applyFont="1" applyFill="1" applyBorder="1" applyAlignment="1">
      <alignment horizontal="center" vertical="center" wrapText="1"/>
    </xf>
    <xf numFmtId="0" fontId="14" fillId="9" borderId="4" xfId="1" applyFont="1" applyFill="1" applyBorder="1" applyAlignment="1">
      <alignment horizontal="left" vertical="center" wrapText="1"/>
    </xf>
    <xf numFmtId="0" fontId="14" fillId="0" borderId="4" xfId="1" applyFont="1" applyBorder="1" applyAlignment="1">
      <alignment horizontal="left" vertical="center" wrapText="1"/>
    </xf>
    <xf numFmtId="0" fontId="6" fillId="0" borderId="4" xfId="1" applyFont="1" applyBorder="1" applyAlignment="1">
      <alignment horizontal="center" vertical="center" wrapText="1"/>
    </xf>
    <xf numFmtId="0" fontId="6" fillId="20" borderId="5" xfId="1" applyFont="1" applyFill="1" applyBorder="1" applyAlignment="1">
      <alignment horizontal="center" vertical="center" wrapText="1"/>
    </xf>
    <xf numFmtId="0" fontId="4" fillId="22" borderId="2" xfId="1" applyFont="1" applyFill="1" applyBorder="1" applyAlignment="1">
      <alignment horizontal="left" vertical="center" wrapText="1"/>
    </xf>
    <xf numFmtId="0" fontId="16" fillId="0" borderId="0" xfId="5"/>
    <xf numFmtId="0" fontId="17" fillId="20" borderId="0" xfId="0" applyFont="1" applyFill="1"/>
    <xf numFmtId="0" fontId="0" fillId="0" borderId="2" xfId="0" applyBorder="1"/>
    <xf numFmtId="0" fontId="0" fillId="20" borderId="2" xfId="0" applyFill="1" applyBorder="1"/>
    <xf numFmtId="0" fontId="0" fillId="14" borderId="2" xfId="0" applyFill="1" applyBorder="1"/>
    <xf numFmtId="0" fontId="0" fillId="9" borderId="2" xfId="0" applyFill="1" applyBorder="1"/>
    <xf numFmtId="0" fontId="0" fillId="7" borderId="2" xfId="0" applyFill="1" applyBorder="1" applyAlignment="1">
      <alignment vertical="top" wrapText="1"/>
    </xf>
    <xf numFmtId="0" fontId="0" fillId="9" borderId="2" xfId="0" applyFill="1" applyBorder="1" applyAlignment="1">
      <alignment vertical="top"/>
    </xf>
    <xf numFmtId="0" fontId="0" fillId="20" borderId="2" xfId="0" applyFill="1" applyBorder="1" applyAlignment="1">
      <alignment vertical="top"/>
    </xf>
    <xf numFmtId="0" fontId="0" fillId="0" borderId="2" xfId="0" applyBorder="1" applyAlignment="1">
      <alignment vertical="top"/>
    </xf>
    <xf numFmtId="0" fontId="18" fillId="6" borderId="2" xfId="1" applyFont="1" applyFill="1" applyBorder="1" applyAlignment="1">
      <alignment horizontal="right" textRotation="180" wrapText="1"/>
    </xf>
    <xf numFmtId="0" fontId="3" fillId="0" borderId="0" xfId="0" applyFont="1" applyAlignment="1">
      <alignment vertical="top"/>
    </xf>
    <xf numFmtId="0" fontId="3" fillId="0" borderId="0" xfId="0" applyFont="1" applyAlignment="1">
      <alignment vertical="top" wrapText="1"/>
    </xf>
    <xf numFmtId="0" fontId="0" fillId="0" borderId="0" xfId="0" applyAlignment="1">
      <alignment vertical="top" wrapText="1"/>
    </xf>
    <xf numFmtId="0" fontId="20" fillId="20" borderId="0" xfId="0" applyFont="1" applyFill="1" applyAlignment="1">
      <alignment vertical="center"/>
    </xf>
    <xf numFmtId="0" fontId="0" fillId="3" borderId="0" xfId="0" applyFill="1" applyAlignment="1">
      <alignment vertical="top"/>
    </xf>
    <xf numFmtId="0" fontId="0" fillId="3" borderId="0" xfId="0" applyFill="1" applyAlignment="1">
      <alignment horizontal="center"/>
    </xf>
    <xf numFmtId="0" fontId="0" fillId="20" borderId="14" xfId="0" applyFill="1" applyBorder="1"/>
    <xf numFmtId="0" fontId="0" fillId="20" borderId="17" xfId="0" applyFill="1" applyBorder="1" applyAlignment="1">
      <alignment horizontal="center"/>
    </xf>
    <xf numFmtId="0" fontId="0" fillId="0" borderId="21" xfId="0" applyBorder="1"/>
    <xf numFmtId="0" fontId="0" fillId="3" borderId="18" xfId="0" applyFill="1" applyBorder="1"/>
    <xf numFmtId="0" fontId="5" fillId="3" borderId="18" xfId="1" applyFont="1" applyFill="1" applyBorder="1" applyAlignment="1">
      <alignment horizontal="center" textRotation="90"/>
    </xf>
    <xf numFmtId="0" fontId="21" fillId="13" borderId="2" xfId="1" applyFont="1" applyFill="1" applyBorder="1" applyAlignment="1">
      <alignment horizontal="left" vertical="center" wrapText="1"/>
    </xf>
    <xf numFmtId="0" fontId="0" fillId="3" borderId="20" xfId="0" applyFill="1" applyBorder="1" applyAlignment="1">
      <alignment textRotation="90"/>
    </xf>
    <xf numFmtId="0" fontId="8" fillId="3" borderId="0" xfId="0" applyFont="1" applyFill="1" applyAlignment="1">
      <alignment horizontal="left" vertical="top" wrapText="1"/>
    </xf>
    <xf numFmtId="0" fontId="8" fillId="3" borderId="0" xfId="0" applyFont="1" applyFill="1" applyAlignment="1">
      <alignment horizontal="center" vertical="top" wrapText="1"/>
    </xf>
    <xf numFmtId="49" fontId="8" fillId="3" borderId="0" xfId="0" applyNumberFormat="1" applyFont="1" applyFill="1" applyAlignment="1">
      <alignment horizontal="center" vertical="top" wrapText="1"/>
    </xf>
    <xf numFmtId="9" fontId="4" fillId="17" borderId="2" xfId="2" applyFont="1" applyFill="1" applyBorder="1" applyAlignment="1">
      <alignment horizontal="center" vertical="center" wrapText="1"/>
    </xf>
    <xf numFmtId="9" fontId="4" fillId="4" borderId="2" xfId="2" applyFont="1" applyFill="1" applyBorder="1" applyAlignment="1">
      <alignment horizontal="center" vertical="center" wrapText="1"/>
    </xf>
    <xf numFmtId="0" fontId="4" fillId="4" borderId="2" xfId="1" applyFont="1" applyFill="1" applyBorder="1" applyAlignment="1">
      <alignment horizontal="center" vertical="center" wrapText="1"/>
    </xf>
    <xf numFmtId="49" fontId="4" fillId="5" borderId="2" xfId="1" applyNumberFormat="1" applyFont="1" applyFill="1" applyBorder="1" applyAlignment="1">
      <alignment horizontal="center" vertical="center" wrapText="1"/>
    </xf>
    <xf numFmtId="49" fontId="4" fillId="4" borderId="2" xfId="1" applyNumberFormat="1" applyFont="1" applyFill="1" applyBorder="1" applyAlignment="1">
      <alignment horizontal="center" vertical="center" wrapText="1"/>
    </xf>
    <xf numFmtId="0" fontId="4" fillId="0" borderId="15" xfId="1" applyFont="1" applyBorder="1" applyAlignment="1">
      <alignment horizontal="center" vertical="center" wrapText="1"/>
    </xf>
    <xf numFmtId="0" fontId="4" fillId="0" borderId="7" xfId="1" applyFont="1" applyBorder="1" applyAlignment="1">
      <alignment horizontal="center" vertical="center" wrapText="1"/>
    </xf>
    <xf numFmtId="0" fontId="19" fillId="24" borderId="22" xfId="0" applyFont="1" applyFill="1" applyBorder="1" applyAlignment="1">
      <alignment vertical="center"/>
    </xf>
    <xf numFmtId="0" fontId="19" fillId="25" borderId="23" xfId="0" applyFont="1" applyFill="1" applyBorder="1" applyAlignment="1">
      <alignment vertical="center"/>
    </xf>
    <xf numFmtId="0" fontId="19" fillId="24" borderId="24" xfId="0" applyFont="1" applyFill="1" applyBorder="1" applyAlignment="1">
      <alignment vertical="center"/>
    </xf>
    <xf numFmtId="0" fontId="19" fillId="25" borderId="25" xfId="0" applyFont="1" applyFill="1" applyBorder="1" applyAlignment="1">
      <alignment vertical="center"/>
    </xf>
    <xf numFmtId="0" fontId="2" fillId="0" borderId="0" xfId="8" applyAlignment="1">
      <alignment vertical="top" wrapText="1"/>
    </xf>
    <xf numFmtId="49" fontId="2" fillId="0" borderId="0" xfId="8" applyNumberFormat="1" applyAlignment="1">
      <alignment vertical="top" wrapText="1"/>
    </xf>
    <xf numFmtId="0" fontId="2" fillId="0" borderId="0" xfId="8" applyAlignment="1">
      <alignment horizontal="left" vertical="top" wrapText="1"/>
    </xf>
    <xf numFmtId="0" fontId="30" fillId="0" borderId="0" xfId="8" applyFont="1" applyAlignment="1">
      <alignment vertical="top" wrapText="1"/>
    </xf>
    <xf numFmtId="0" fontId="31" fillId="0" borderId="0" xfId="8" applyFont="1" applyAlignment="1">
      <alignment vertical="top" wrapText="1"/>
    </xf>
    <xf numFmtId="0" fontId="2" fillId="0" borderId="0" xfId="8" applyAlignment="1">
      <alignment vertical="top"/>
    </xf>
    <xf numFmtId="49" fontId="2" fillId="0" borderId="0" xfId="8" applyNumberFormat="1" applyAlignment="1">
      <alignment vertical="top"/>
    </xf>
    <xf numFmtId="44" fontId="10" fillId="9" borderId="9" xfId="9" applyFont="1" applyFill="1" applyBorder="1" applyAlignment="1">
      <alignment horizontal="left" vertical="top" wrapText="1"/>
    </xf>
    <xf numFmtId="0" fontId="32" fillId="0" borderId="2" xfId="0" applyFont="1" applyBorder="1" applyAlignment="1">
      <alignment horizontal="center" vertical="top"/>
    </xf>
    <xf numFmtId="49" fontId="1" fillId="0" borderId="0" xfId="8" applyNumberFormat="1" applyFont="1" applyAlignment="1">
      <alignment vertical="top"/>
    </xf>
    <xf numFmtId="164" fontId="6" fillId="26" borderId="2" xfId="1" applyNumberFormat="1" applyFont="1" applyFill="1" applyBorder="1" applyAlignment="1">
      <alignment horizontal="center" vertical="top" wrapText="1"/>
    </xf>
    <xf numFmtId="164" fontId="6" fillId="27" borderId="2" xfId="1" applyNumberFormat="1" applyFont="1" applyFill="1" applyBorder="1" applyAlignment="1">
      <alignment horizontal="center" vertical="top" wrapText="1"/>
    </xf>
    <xf numFmtId="164" fontId="7" fillId="27" borderId="2" xfId="0" applyNumberFormat="1" applyFont="1" applyFill="1" applyBorder="1" applyAlignment="1">
      <alignment horizontal="center" vertical="top" wrapText="1"/>
    </xf>
    <xf numFmtId="164" fontId="6" fillId="28" borderId="2" xfId="1" applyNumberFormat="1" applyFont="1" applyFill="1" applyBorder="1" applyAlignment="1">
      <alignment horizontal="center" vertical="top" wrapText="1"/>
    </xf>
    <xf numFmtId="164" fontId="6" fillId="29" borderId="2" xfId="1" applyNumberFormat="1" applyFont="1" applyFill="1" applyBorder="1" applyAlignment="1">
      <alignment horizontal="center" vertical="top" wrapText="1"/>
    </xf>
    <xf numFmtId="164" fontId="6" fillId="30" borderId="2" xfId="1" applyNumberFormat="1" applyFont="1" applyFill="1" applyBorder="1" applyAlignment="1">
      <alignment horizontal="center" vertical="top" wrapText="1"/>
    </xf>
    <xf numFmtId="49" fontId="8" fillId="0" borderId="2"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3" fillId="0" borderId="0" xfId="0" applyFont="1" applyAlignment="1">
      <alignment horizontal="center" vertical="center" wrapText="1"/>
    </xf>
    <xf numFmtId="0" fontId="19" fillId="0" borderId="0" xfId="0" applyFont="1" applyAlignment="1">
      <alignment vertical="center"/>
    </xf>
    <xf numFmtId="0" fontId="4" fillId="13" borderId="5" xfId="1" applyFont="1" applyFill="1" applyBorder="1" applyAlignment="1">
      <alignment horizontal="center" vertical="top" wrapText="1"/>
    </xf>
    <xf numFmtId="0" fontId="4" fillId="13" borderId="7" xfId="1" applyFont="1" applyFill="1" applyBorder="1" applyAlignment="1">
      <alignment horizontal="center" vertical="top" wrapText="1"/>
    </xf>
    <xf numFmtId="0" fontId="5" fillId="20" borderId="5" xfId="1" applyFont="1" applyFill="1" applyBorder="1" applyAlignment="1">
      <alignment horizontal="center" vertical="center" textRotation="90"/>
    </xf>
    <xf numFmtId="0" fontId="5" fillId="20" borderId="7" xfId="1" applyFont="1" applyFill="1" applyBorder="1" applyAlignment="1">
      <alignment horizontal="center" vertical="center" textRotation="90"/>
    </xf>
    <xf numFmtId="0" fontId="5" fillId="3" borderId="19" xfId="1" applyFont="1" applyFill="1" applyBorder="1" applyAlignment="1">
      <alignment horizontal="center" vertical="top" textRotation="90"/>
    </xf>
    <xf numFmtId="0" fontId="5" fillId="3" borderId="15" xfId="1" applyFont="1" applyFill="1" applyBorder="1" applyAlignment="1">
      <alignment horizontal="center" vertical="top" textRotation="90"/>
    </xf>
    <xf numFmtId="0" fontId="9" fillId="13" borderId="5" xfId="1" applyFont="1" applyFill="1" applyBorder="1" applyAlignment="1">
      <alignment horizontal="center" textRotation="90" wrapText="1"/>
    </xf>
    <xf numFmtId="0" fontId="9" fillId="13" borderId="7" xfId="1" applyFont="1" applyFill="1" applyBorder="1" applyAlignment="1">
      <alignment horizontal="center" textRotation="90" wrapText="1"/>
    </xf>
    <xf numFmtId="0" fontId="9" fillId="14" borderId="5" xfId="1" applyFont="1" applyFill="1" applyBorder="1" applyAlignment="1">
      <alignment horizontal="center" textRotation="90" wrapText="1"/>
    </xf>
    <xf numFmtId="0" fontId="9" fillId="14" borderId="7" xfId="1" applyFont="1" applyFill="1" applyBorder="1" applyAlignment="1">
      <alignment horizontal="center" textRotation="90" wrapText="1"/>
    </xf>
    <xf numFmtId="0" fontId="5" fillId="3" borderId="5" xfId="1" applyFont="1" applyFill="1" applyBorder="1" applyAlignment="1">
      <alignment horizontal="center" textRotation="90"/>
    </xf>
    <xf numFmtId="0" fontId="5" fillId="3" borderId="7" xfId="1" applyFont="1" applyFill="1" applyBorder="1" applyAlignment="1">
      <alignment horizontal="center" textRotation="90"/>
    </xf>
    <xf numFmtId="0" fontId="5" fillId="20" borderId="21" xfId="1" applyFont="1" applyFill="1" applyBorder="1" applyAlignment="1">
      <alignment horizontal="center" vertical="center" textRotation="90"/>
    </xf>
    <xf numFmtId="0" fontId="5" fillId="3" borderId="21" xfId="1" applyFont="1" applyFill="1" applyBorder="1" applyAlignment="1">
      <alignment horizontal="center" vertical="center" textRotation="90"/>
    </xf>
    <xf numFmtId="0" fontId="5" fillId="3" borderId="7" xfId="1" applyFont="1" applyFill="1" applyBorder="1" applyAlignment="1">
      <alignment horizontal="center" vertical="center" textRotation="90"/>
    </xf>
    <xf numFmtId="0" fontId="9" fillId="13" borderId="5" xfId="1" applyFont="1" applyFill="1" applyBorder="1" applyAlignment="1">
      <alignment horizontal="center" textRotation="90"/>
    </xf>
    <xf numFmtId="0" fontId="9" fillId="13" borderId="7" xfId="1" applyFont="1" applyFill="1" applyBorder="1" applyAlignment="1">
      <alignment horizontal="center" textRotation="90"/>
    </xf>
    <xf numFmtId="0" fontId="17" fillId="20" borderId="1" xfId="0" applyFont="1" applyFill="1" applyBorder="1" applyAlignment="1">
      <alignment horizontal="center"/>
    </xf>
    <xf numFmtId="0" fontId="17" fillId="20" borderId="14" xfId="0" applyFont="1" applyFill="1" applyBorder="1" applyAlignment="1">
      <alignment horizontal="center"/>
    </xf>
    <xf numFmtId="0" fontId="11" fillId="15" borderId="5" xfId="0" applyFont="1" applyFill="1" applyBorder="1" applyAlignment="1">
      <alignment horizontal="center" textRotation="90" wrapText="1"/>
    </xf>
    <xf numFmtId="0" fontId="11" fillId="15" borderId="7" xfId="0" applyFont="1" applyFill="1" applyBorder="1" applyAlignment="1">
      <alignment horizontal="center" textRotation="90" wrapText="1"/>
    </xf>
    <xf numFmtId="0" fontId="23" fillId="17" borderId="5" xfId="1" applyFont="1" applyFill="1" applyBorder="1" applyAlignment="1">
      <alignment horizontal="left" vertical="top" wrapText="1"/>
    </xf>
    <xf numFmtId="0" fontId="22" fillId="17" borderId="7" xfId="1" applyFont="1" applyFill="1" applyBorder="1" applyAlignment="1">
      <alignment horizontal="left" vertical="top" wrapText="1"/>
    </xf>
    <xf numFmtId="49" fontId="4" fillId="4" borderId="5" xfId="1" applyNumberFormat="1" applyFont="1" applyFill="1" applyBorder="1" applyAlignment="1">
      <alignment horizontal="center" vertical="center" wrapText="1"/>
    </xf>
    <xf numFmtId="49" fontId="4" fillId="4" borderId="7" xfId="1" applyNumberFormat="1" applyFont="1" applyFill="1" applyBorder="1" applyAlignment="1">
      <alignment horizontal="center" vertical="center" wrapText="1"/>
    </xf>
    <xf numFmtId="0" fontId="0" fillId="20" borderId="2" xfId="0" applyFill="1" applyBorder="1" applyAlignment="1">
      <alignment horizontal="center" vertical="top"/>
    </xf>
    <xf numFmtId="0" fontId="0" fillId="23" borderId="2" xfId="0" applyFill="1" applyBorder="1" applyAlignment="1">
      <alignment horizontal="center" vertical="top"/>
    </xf>
  </cellXfs>
  <cellStyles count="10">
    <cellStyle name="Komma" xfId="4" builtinId="3"/>
    <cellStyle name="Link" xfId="5" builtinId="8"/>
    <cellStyle name="Normal" xfId="1" xr:uid="{00000000-0005-0000-0000-000001000000}"/>
    <cellStyle name="Prozent" xfId="2" builtinId="5"/>
    <cellStyle name="Prozent 2" xfId="7" xr:uid="{47378E9D-6C32-0945-8604-203A8FDF9A32}"/>
    <cellStyle name="Standard" xfId="0" builtinId="0"/>
    <cellStyle name="Standard 2" xfId="3" xr:uid="{00000000-0005-0000-0000-000004000000}"/>
    <cellStyle name="Standard 3" xfId="6" xr:uid="{C4553DF4-004E-DA45-9484-31BF6A78E21A}"/>
    <cellStyle name="Standard 4" xfId="8" xr:uid="{E7AB5AD1-3D9F-E84C-9C9C-1B6604717B40}"/>
    <cellStyle name="Währung" xfId="9" builtinId="4"/>
  </cellStyles>
  <dxfs count="90">
    <dxf>
      <font>
        <color theme="1"/>
      </font>
      <fill>
        <patternFill>
          <bgColor rgb="FFB3E863"/>
        </patternFill>
      </fill>
    </dxf>
    <dxf>
      <fill>
        <patternFill>
          <bgColor rgb="FFFFC7CE"/>
        </patternFill>
      </fill>
    </dxf>
    <dxf>
      <font>
        <color theme="1"/>
      </font>
      <fill>
        <patternFill>
          <bgColor rgb="FFFFFD78"/>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30" formatCode="@"/>
      <alignment vertical="top" textRotation="0" wrapText="1" indent="0" justifyLastLine="0" shrinkToFit="0" readingOrder="0"/>
    </dxf>
    <dxf>
      <numFmt numFmtId="30" formatCode="@"/>
      <alignment horizontal="general" vertical="top" textRotation="0" wrapText="1" indent="0" justifyLastLine="0" shrinkToFit="0" readingOrder="0"/>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Calibri"/>
        <scheme val="none"/>
      </font>
      <fill>
        <patternFill patternType="none">
          <fgColor rgb="FF000000"/>
          <bgColor rgb="FFFFFFFF"/>
        </patternFill>
      </fill>
      <alignment horizontal="center"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indexed="8"/>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30" formatCode="@"/>
      <alignment vertical="top" textRotation="0" wrapText="1" indent="0" justifyLastLine="0" shrinkToFit="0" readingOrder="0"/>
    </dxf>
    <dxf>
      <numFmt numFmtId="30" formatCode="@"/>
      <alignment horizontal="general" vertical="top" textRotation="0" wrapText="1" indent="0" justifyLastLine="0" shrinkToFit="0" readingOrder="0"/>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Calibri"/>
        <scheme val="minor"/>
      </font>
      <fill>
        <patternFill patternType="none">
          <fgColor indexed="64"/>
          <bgColor indexed="65"/>
        </patternFill>
      </fill>
      <alignment horizontal="center"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8"/>
        <color indexed="8"/>
        <name val="Calibri"/>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B0B4B0"/>
      <rgbColor rgb="00FFFF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BEEF3"/>
      <color rgb="FFB3E863"/>
      <color rgb="FF95F316"/>
      <color rgb="FFFFFD78"/>
      <color rgb="FF4E81BD"/>
      <color rgb="FFFFC000"/>
      <color rgb="FF3EB824"/>
      <color rgb="FFFF5C4A"/>
      <color rgb="FFF89745"/>
      <color rgb="FF3FB7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2.xml"/><Relationship Id="rId3" Type="http://schemas.openxmlformats.org/officeDocument/2006/relationships/worksheet" Target="worksheets/sheet3.xml"/><Relationship Id="rId21" Type="http://schemas.openxmlformats.org/officeDocument/2006/relationships/chartsheet" Target="chartsheets/sheet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hartsheet" Target="chartsheets/sheet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0.xml"/><Relationship Id="rId27" Type="http://schemas.openxmlformats.org/officeDocument/2006/relationships/worksheet" Target="worksheets/sheet23.xml"/><Relationship Id="rId30"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de-DE" sz="1400"/>
              <a:t>Publications per year</a:t>
            </a:r>
          </a:p>
        </c:rich>
      </c:tx>
      <c:layout>
        <c:manualLayout>
          <c:xMode val="edge"/>
          <c:yMode val="edge"/>
          <c:x val="0.42587823855204887"/>
          <c:y val="2.1698911454707457E-2"/>
        </c:manualLayout>
      </c:layout>
      <c:overlay val="0"/>
    </c:title>
    <c:autoTitleDeleted val="0"/>
    <c:plotArea>
      <c:layout>
        <c:manualLayout>
          <c:layoutTarget val="inner"/>
          <c:xMode val="edge"/>
          <c:yMode val="edge"/>
          <c:x val="9.6891433255610046E-2"/>
          <c:y val="0.14819710215933179"/>
          <c:w val="0.82163110193692912"/>
          <c:h val="0.74271575129697665"/>
        </c:manualLayout>
      </c:layout>
      <c:barChart>
        <c:barDir val="col"/>
        <c:grouping val="clustered"/>
        <c:varyColors val="0"/>
        <c:ser>
          <c:idx val="0"/>
          <c:order val="0"/>
          <c:tx>
            <c:strRef>
              <c:f>'Publications per year'!$F$2</c:f>
              <c:strCache>
                <c:ptCount val="1"/>
                <c:pt idx="0">
                  <c:v>Primary Studies</c:v>
                </c:pt>
              </c:strCache>
            </c:strRef>
          </c:tx>
          <c:invertIfNegative val="0"/>
          <c:cat>
            <c:numRef>
              <c:f>'Publications per year'!$E$3:$E$28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'Publications per year'!$F$3:$F$28</c:f>
              <c:numCache>
                <c:formatCode>General</c:formatCode>
                <c:ptCount val="26"/>
                <c:pt idx="0">
                  <c:v>0</c:v>
                </c:pt>
                <c:pt idx="1">
                  <c:v>0</c:v>
                </c:pt>
                <c:pt idx="2">
                  <c:v>0</c:v>
                </c:pt>
                <c:pt idx="3">
                  <c:v>1</c:v>
                </c:pt>
                <c:pt idx="4">
                  <c:v>0</c:v>
                </c:pt>
                <c:pt idx="5">
                  <c:v>0</c:v>
                </c:pt>
                <c:pt idx="6">
                  <c:v>2</c:v>
                </c:pt>
                <c:pt idx="7">
                  <c:v>2</c:v>
                </c:pt>
                <c:pt idx="8">
                  <c:v>1</c:v>
                </c:pt>
                <c:pt idx="9">
                  <c:v>1</c:v>
                </c:pt>
                <c:pt idx="10">
                  <c:v>3</c:v>
                </c:pt>
                <c:pt idx="11">
                  <c:v>0</c:v>
                </c:pt>
                <c:pt idx="12">
                  <c:v>1</c:v>
                </c:pt>
                <c:pt idx="13">
                  <c:v>3</c:v>
                </c:pt>
                <c:pt idx="14">
                  <c:v>3</c:v>
                </c:pt>
                <c:pt idx="15">
                  <c:v>8</c:v>
                </c:pt>
                <c:pt idx="16">
                  <c:v>7</c:v>
                </c:pt>
                <c:pt idx="17">
                  <c:v>6</c:v>
                </c:pt>
                <c:pt idx="18">
                  <c:v>5</c:v>
                </c:pt>
                <c:pt idx="19">
                  <c:v>7</c:v>
                </c:pt>
                <c:pt idx="20">
                  <c:v>7</c:v>
                </c:pt>
                <c:pt idx="21">
                  <c:v>5</c:v>
                </c:pt>
                <c:pt idx="22">
                  <c:v>3</c:v>
                </c:pt>
                <c:pt idx="23">
                  <c:v>0</c:v>
                </c:pt>
                <c:pt idx="24">
                  <c:v>0</c:v>
                </c:pt>
                <c:pt idx="25">
                  <c:v>0</c:v>
                </c:pt>
              </c:numCache>
            </c:numRef>
          </c:val>
          <c:extLst>
            <c:ext xmlns:c16="http://schemas.microsoft.com/office/drawing/2014/chart" uri="{C3380CC4-5D6E-409C-BE32-E72D297353CC}">
              <c16:uniqueId val="{00000000-11AE-7749-8591-88CF07173A5F}"/>
            </c:ext>
          </c:extLst>
        </c:ser>
        <c:ser>
          <c:idx val="1"/>
          <c:order val="1"/>
          <c:tx>
            <c:strRef>
              <c:f>'Publications per year'!$G$2</c:f>
              <c:strCache>
                <c:ptCount val="1"/>
                <c:pt idx="0">
                  <c:v>Systematic Reviews</c:v>
                </c:pt>
              </c:strCache>
            </c:strRef>
          </c:tx>
          <c:invertIfNegative val="0"/>
          <c:cat>
            <c:numRef>
              <c:f>'Publications per year'!$E$3:$E$28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'Publications per year'!$G$3:$G$28</c:f>
              <c:numCache>
                <c:formatCode>General</c:formatCode>
                <c:ptCount val="26"/>
                <c:pt idx="0">
                  <c:v>0</c:v>
                </c:pt>
                <c:pt idx="1">
                  <c:v>0</c:v>
                </c:pt>
                <c:pt idx="2">
                  <c:v>0</c:v>
                </c:pt>
                <c:pt idx="3">
                  <c:v>0</c:v>
                </c:pt>
                <c:pt idx="4">
                  <c:v>0</c:v>
                </c:pt>
                <c:pt idx="5">
                  <c:v>0</c:v>
                </c:pt>
                <c:pt idx="6">
                  <c:v>0</c:v>
                </c:pt>
                <c:pt idx="7">
                  <c:v>1</c:v>
                </c:pt>
                <c:pt idx="8">
                  <c:v>0</c:v>
                </c:pt>
                <c:pt idx="9">
                  <c:v>0</c:v>
                </c:pt>
                <c:pt idx="10">
                  <c:v>0</c:v>
                </c:pt>
                <c:pt idx="11">
                  <c:v>0</c:v>
                </c:pt>
                <c:pt idx="12">
                  <c:v>1</c:v>
                </c:pt>
                <c:pt idx="13">
                  <c:v>1</c:v>
                </c:pt>
                <c:pt idx="14">
                  <c:v>1</c:v>
                </c:pt>
                <c:pt idx="15">
                  <c:v>1</c:v>
                </c:pt>
                <c:pt idx="16">
                  <c:v>2</c:v>
                </c:pt>
                <c:pt idx="17">
                  <c:v>2</c:v>
                </c:pt>
                <c:pt idx="18">
                  <c:v>3</c:v>
                </c:pt>
                <c:pt idx="19">
                  <c:v>2</c:v>
                </c:pt>
                <c:pt idx="20">
                  <c:v>2</c:v>
                </c:pt>
                <c:pt idx="21">
                  <c:v>2</c:v>
                </c:pt>
                <c:pt idx="22">
                  <c:v>4</c:v>
                </c:pt>
                <c:pt idx="23">
                  <c:v>2</c:v>
                </c:pt>
                <c:pt idx="24">
                  <c:v>4</c:v>
                </c:pt>
                <c:pt idx="25">
                  <c:v>0</c:v>
                </c:pt>
              </c:numCache>
            </c:numRef>
          </c:val>
          <c:extLst>
            <c:ext xmlns:c16="http://schemas.microsoft.com/office/drawing/2014/chart" uri="{C3380CC4-5D6E-409C-BE32-E72D297353CC}">
              <c16:uniqueId val="{00000001-11AE-7749-8591-88CF07173A5F}"/>
            </c:ext>
          </c:extLst>
        </c:ser>
        <c:dLbls>
          <c:showLegendKey val="0"/>
          <c:showVal val="0"/>
          <c:showCatName val="0"/>
          <c:showSerName val="0"/>
          <c:showPercent val="0"/>
          <c:showBubbleSize val="0"/>
        </c:dLbls>
        <c:gapWidth val="150"/>
        <c:axId val="746346624"/>
        <c:axId val="745956944"/>
      </c:barChart>
      <c:catAx>
        <c:axId val="746346624"/>
        <c:scaling>
          <c:orientation val="minMax"/>
        </c:scaling>
        <c:delete val="0"/>
        <c:axPos val="b"/>
        <c:title>
          <c:tx>
            <c:rich>
              <a:bodyPr/>
              <a:lstStyle/>
              <a:p>
                <a:pPr>
                  <a:defRPr/>
                </a:pPr>
                <a:r>
                  <a:rPr lang="de-DE"/>
                  <a:t>Year</a:t>
                </a:r>
              </a:p>
            </c:rich>
          </c:tx>
          <c:overlay val="0"/>
        </c:title>
        <c:numFmt formatCode="General" sourceLinked="1"/>
        <c:majorTickMark val="out"/>
        <c:minorTickMark val="none"/>
        <c:tickLblPos val="nextTo"/>
        <c:spPr>
          <a:ln/>
        </c:spPr>
        <c:crossAx val="745956944"/>
        <c:crosses val="autoZero"/>
        <c:auto val="1"/>
        <c:lblAlgn val="ctr"/>
        <c:lblOffset val="100"/>
        <c:tickLblSkip val="5"/>
        <c:tickMarkSkip val="1"/>
        <c:noMultiLvlLbl val="0"/>
      </c:catAx>
      <c:valAx>
        <c:axId val="745956944"/>
        <c:scaling>
          <c:orientation val="minMax"/>
          <c:max val="8"/>
        </c:scaling>
        <c:delete val="0"/>
        <c:axPos val="l"/>
        <c:title>
          <c:tx>
            <c:rich>
              <a:bodyPr/>
              <a:lstStyle/>
              <a:p>
                <a:pPr>
                  <a:defRPr/>
                </a:pPr>
                <a:r>
                  <a:rPr lang="de-DE"/>
                  <a:t>Frequenzy</a:t>
                </a:r>
              </a:p>
            </c:rich>
          </c:tx>
          <c:overlay val="0"/>
        </c:title>
        <c:numFmt formatCode="General" sourceLinked="1"/>
        <c:majorTickMark val="out"/>
        <c:minorTickMark val="none"/>
        <c:tickLblPos val="nextTo"/>
        <c:crossAx val="746346624"/>
        <c:crosses val="autoZero"/>
        <c:crossBetween val="between"/>
        <c:majorUnit val="1"/>
        <c:minorUnit val="1"/>
      </c:valAx>
    </c:plotArea>
    <c:legend>
      <c:legendPos val="r"/>
      <c:layout>
        <c:manualLayout>
          <c:xMode val="edge"/>
          <c:yMode val="edge"/>
          <c:x val="0.13140171001676226"/>
          <c:y val="0.21542531615366262"/>
          <c:w val="0.33908305806876521"/>
          <c:h val="0.19245854211405392"/>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Mean follow up</a:t>
            </a:r>
          </a:p>
        </c:rich>
      </c:tx>
      <c:overlay val="0"/>
    </c:title>
    <c:autoTitleDeleted val="0"/>
    <c:plotArea>
      <c:layout/>
      <c:barChart>
        <c:barDir val="col"/>
        <c:grouping val="clustered"/>
        <c:varyColors val="0"/>
        <c:ser>
          <c:idx val="0"/>
          <c:order val="0"/>
          <c:invertIfNegative val="0"/>
          <c:cat>
            <c:strRef>
              <c:f>'Mean follow up'!$E$2:$E$13</c:f>
              <c:strCache>
                <c:ptCount val="12"/>
                <c:pt idx="0">
                  <c:v>&lt;1</c:v>
                </c:pt>
                <c:pt idx="1">
                  <c:v>1</c:v>
                </c:pt>
                <c:pt idx="2">
                  <c:v>2</c:v>
                </c:pt>
                <c:pt idx="3">
                  <c:v>3</c:v>
                </c:pt>
                <c:pt idx="4">
                  <c:v>4</c:v>
                </c:pt>
                <c:pt idx="5">
                  <c:v>5</c:v>
                </c:pt>
                <c:pt idx="6">
                  <c:v>6</c:v>
                </c:pt>
                <c:pt idx="7">
                  <c:v>7</c:v>
                </c:pt>
                <c:pt idx="8">
                  <c:v>8</c:v>
                </c:pt>
                <c:pt idx="9">
                  <c:v>9</c:v>
                </c:pt>
                <c:pt idx="10">
                  <c:v>10</c:v>
                </c:pt>
                <c:pt idx="11">
                  <c:v>11</c:v>
                </c:pt>
              </c:strCache>
            </c:strRef>
          </c:cat>
          <c:val>
            <c:numRef>
              <c:f>'Mean follow up'!$F$2:$F$13</c:f>
              <c:numCache>
                <c:formatCode>General</c:formatCode>
                <c:ptCount val="12"/>
                <c:pt idx="0">
                  <c:v>4</c:v>
                </c:pt>
                <c:pt idx="1">
                  <c:v>7</c:v>
                </c:pt>
                <c:pt idx="2">
                  <c:v>15</c:v>
                </c:pt>
                <c:pt idx="3">
                  <c:v>14</c:v>
                </c:pt>
                <c:pt idx="4">
                  <c:v>6</c:v>
                </c:pt>
                <c:pt idx="5">
                  <c:v>5</c:v>
                </c:pt>
                <c:pt idx="6">
                  <c:v>2</c:v>
                </c:pt>
                <c:pt idx="7">
                  <c:v>2</c:v>
                </c:pt>
                <c:pt idx="8">
                  <c:v>0</c:v>
                </c:pt>
                <c:pt idx="9">
                  <c:v>1</c:v>
                </c:pt>
                <c:pt idx="10">
                  <c:v>1</c:v>
                </c:pt>
                <c:pt idx="11">
                  <c:v>1</c:v>
                </c:pt>
              </c:numCache>
            </c:numRef>
          </c:val>
          <c:extLst>
            <c:ext xmlns:c16="http://schemas.microsoft.com/office/drawing/2014/chart" uri="{C3380CC4-5D6E-409C-BE32-E72D297353CC}">
              <c16:uniqueId val="{00000000-E365-4E42-AED0-31895E304664}"/>
            </c:ext>
          </c:extLst>
        </c:ser>
        <c:dLbls>
          <c:showLegendKey val="0"/>
          <c:showVal val="0"/>
          <c:showCatName val="0"/>
          <c:showSerName val="0"/>
          <c:showPercent val="0"/>
          <c:showBubbleSize val="0"/>
        </c:dLbls>
        <c:gapWidth val="150"/>
        <c:axId val="199010815"/>
        <c:axId val="199121967"/>
      </c:barChart>
      <c:catAx>
        <c:axId val="199010815"/>
        <c:scaling>
          <c:orientation val="minMax"/>
        </c:scaling>
        <c:delete val="0"/>
        <c:axPos val="b"/>
        <c:title>
          <c:tx>
            <c:rich>
              <a:bodyPr/>
              <a:lstStyle/>
              <a:p>
                <a:pPr>
                  <a:defRPr/>
                </a:pPr>
                <a:r>
                  <a:rPr lang="de-DE"/>
                  <a:t>Years</a:t>
                </a:r>
              </a:p>
            </c:rich>
          </c:tx>
          <c:overlay val="0"/>
        </c:title>
        <c:numFmt formatCode="General" sourceLinked="1"/>
        <c:majorTickMark val="out"/>
        <c:minorTickMark val="none"/>
        <c:tickLblPos val="nextTo"/>
        <c:crossAx val="199121967"/>
        <c:crossesAt val="0"/>
        <c:auto val="1"/>
        <c:lblAlgn val="ctr"/>
        <c:lblOffset val="100"/>
        <c:tickLblSkip val="1"/>
        <c:tickMarkSkip val="1"/>
        <c:noMultiLvlLbl val="0"/>
      </c:catAx>
      <c:valAx>
        <c:axId val="199121967"/>
        <c:scaling>
          <c:orientation val="minMax"/>
          <c:max val="16"/>
          <c:min val="0"/>
        </c:scaling>
        <c:delete val="0"/>
        <c:axPos val="l"/>
        <c:title>
          <c:tx>
            <c:rich>
              <a:bodyPr/>
              <a:lstStyle/>
              <a:p>
                <a:pPr>
                  <a:defRPr/>
                </a:pPr>
                <a:r>
                  <a:rPr lang="de-DE"/>
                  <a:t>No. of studies</a:t>
                </a:r>
              </a:p>
            </c:rich>
          </c:tx>
          <c:overlay val="0"/>
        </c:title>
        <c:numFmt formatCode="General" sourceLinked="1"/>
        <c:majorTickMark val="out"/>
        <c:minorTickMark val="none"/>
        <c:tickLblPos val="nextTo"/>
        <c:crossAx val="199010815"/>
        <c:crosses val="autoZero"/>
        <c:crossBetween val="between"/>
        <c:majorUnit val="4"/>
        <c:minorUnit val="1"/>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Disclosure</a:t>
            </a:r>
            <a:r>
              <a:rPr lang="de-DE" baseline="0"/>
              <a:t> of conflicts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spPr>
            <a:solidFill>
              <a:srgbClr val="3EB824"/>
            </a:solidFill>
          </c:spPr>
          <c:dPt>
            <c:idx val="0"/>
            <c:bubble3D val="0"/>
            <c:spPr>
              <a:solidFill>
                <a:srgbClr val="3EB824"/>
              </a:solidFill>
              <a:ln w="19050">
                <a:solidFill>
                  <a:schemeClr val="lt1"/>
                </a:solidFill>
              </a:ln>
              <a:effectLst/>
            </c:spPr>
            <c:extLst>
              <c:ext xmlns:c16="http://schemas.microsoft.com/office/drawing/2014/chart" uri="{C3380CC4-5D6E-409C-BE32-E72D297353CC}">
                <c16:uniqueId val="{00000001-4650-9C48-BD60-CD9A3948DFE1}"/>
              </c:ext>
            </c:extLst>
          </c:dPt>
          <c:dPt>
            <c:idx val="1"/>
            <c:bubble3D val="0"/>
            <c:spPr>
              <a:solidFill>
                <a:srgbClr val="FF5C4A"/>
              </a:solidFill>
              <a:ln w="19050">
                <a:solidFill>
                  <a:schemeClr val="lt1"/>
                </a:solidFill>
              </a:ln>
              <a:effectLst/>
            </c:spPr>
            <c:extLst>
              <c:ext xmlns:c16="http://schemas.microsoft.com/office/drawing/2014/chart" uri="{C3380CC4-5D6E-409C-BE32-E72D297353CC}">
                <c16:uniqueId val="{00000003-4650-9C48-BD60-CD9A3948DFE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'Conflicts Funding'!$A$2:$A$3</c:f>
              <c:strCache>
                <c:ptCount val="2"/>
                <c:pt idx="0">
                  <c:v>disclosure of conflicts</c:v>
                </c:pt>
                <c:pt idx="1">
                  <c:v>no disclosure of conflicts</c:v>
                </c:pt>
              </c:strCache>
            </c:strRef>
          </c:cat>
          <c:val>
            <c:numRef>
              <c:f>'Conflicts Funding'!$C$2:$C$3</c:f>
              <c:numCache>
                <c:formatCode>0%</c:formatCode>
                <c:ptCount val="2"/>
                <c:pt idx="0">
                  <c:v>0.63076923076923075</c:v>
                </c:pt>
                <c:pt idx="1">
                  <c:v>0.36923076923076925</c:v>
                </c:pt>
              </c:numCache>
            </c:numRef>
          </c:val>
          <c:extLst>
            <c:ext xmlns:c16="http://schemas.microsoft.com/office/drawing/2014/chart" uri="{C3380CC4-5D6E-409C-BE32-E72D297353CC}">
              <c16:uniqueId val="{00000004-4650-9C48-BD60-CD9A3948DFE1}"/>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Sources of funding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rgbClr val="FF5C4A"/>
              </a:solidFill>
              <a:ln w="19050">
                <a:solidFill>
                  <a:schemeClr val="lt1"/>
                </a:solidFill>
              </a:ln>
              <a:effectLst/>
            </c:spPr>
            <c:extLst>
              <c:ext xmlns:c16="http://schemas.microsoft.com/office/drawing/2014/chart" uri="{C3380CC4-5D6E-409C-BE32-E72D297353CC}">
                <c16:uniqueId val="{00000001-E0CD-3F43-8C8C-DC3EA228933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0CD-3F43-8C8C-DC3EA2289334}"/>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E0CD-3F43-8C8C-DC3EA2289334}"/>
              </c:ext>
            </c:extLst>
          </c:dPt>
          <c:dPt>
            <c:idx val="3"/>
            <c:bubble3D val="0"/>
            <c:spPr>
              <a:solidFill>
                <a:srgbClr val="3FB724"/>
              </a:solidFill>
              <a:ln w="19050">
                <a:solidFill>
                  <a:schemeClr val="lt1"/>
                </a:solidFill>
              </a:ln>
              <a:effectLst/>
            </c:spPr>
            <c:extLst>
              <c:ext xmlns:c16="http://schemas.microsoft.com/office/drawing/2014/chart" uri="{C3380CC4-5D6E-409C-BE32-E72D297353CC}">
                <c16:uniqueId val="{00000007-E0CD-3F43-8C8C-DC3EA2289334}"/>
              </c:ext>
            </c:extLst>
          </c:dPt>
          <c:dLbls>
            <c:dLbl>
              <c:idx val="0"/>
              <c:layout>
                <c:manualLayout>
                  <c:x val="-0.20913381860215305"/>
                  <c:y val="4.2086128242803014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de-DE"/>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E0CD-3F43-8C8C-DC3EA2289334}"/>
                </c:ext>
              </c:extLst>
            </c:dLbl>
            <c:dLbl>
              <c:idx val="1"/>
              <c:layout>
                <c:manualLayout>
                  <c:x val="0.15112181758776472"/>
                  <c:y val="-0.15942269472863033"/>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de-DE"/>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E0CD-3F43-8C8C-DC3EA2289334}"/>
                </c:ext>
              </c:extLst>
            </c:dLbl>
            <c:dLbl>
              <c:idx val="2"/>
              <c:layout>
                <c:manualLayout>
                  <c:x val="0.12288209327081523"/>
                  <c:y val="0.13499913623351589"/>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de-DE"/>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E0CD-3F43-8C8C-DC3EA2289334}"/>
                </c:ext>
              </c:extLst>
            </c:dLbl>
            <c:dLbl>
              <c:idx val="3"/>
              <c:layout>
                <c:manualLayout>
                  <c:x val="6.4488298505497893E-2"/>
                  <c:y val="0.13226326604822425"/>
                </c:manualLayout>
              </c:layout>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de-DE"/>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0567319702471896"/>
                      <c:h val="0.18788176358669759"/>
                    </c:manualLayout>
                  </c15:layout>
                </c:ext>
                <c:ext xmlns:c16="http://schemas.microsoft.com/office/drawing/2014/chart" uri="{C3380CC4-5D6E-409C-BE32-E72D297353CC}">
                  <c16:uniqueId val="{00000007-E0CD-3F43-8C8C-DC3EA228933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de-DE"/>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'Conflicts Funding'!$A$14:$A$17</c:f>
              <c:strCache>
                <c:ptCount val="4"/>
                <c:pt idx="0">
                  <c:v>no disclosure of funding</c:v>
                </c:pt>
                <c:pt idx="1">
                  <c:v>industry sponsor</c:v>
                </c:pt>
                <c:pt idx="2">
                  <c:v>public sponsor</c:v>
                </c:pt>
                <c:pt idx="3">
                  <c:v>no financial support</c:v>
                </c:pt>
              </c:strCache>
            </c:strRef>
          </c:cat>
          <c:val>
            <c:numRef>
              <c:f>'Conflicts Funding'!$C$14:$C$17</c:f>
              <c:numCache>
                <c:formatCode>0%</c:formatCode>
                <c:ptCount val="4"/>
                <c:pt idx="0">
                  <c:v>0.46875</c:v>
                </c:pt>
                <c:pt idx="1">
                  <c:v>0.34375</c:v>
                </c:pt>
                <c:pt idx="2">
                  <c:v>0.109375</c:v>
                </c:pt>
                <c:pt idx="3">
                  <c:v>7.8125E-2</c:v>
                </c:pt>
              </c:numCache>
            </c:numRef>
          </c:val>
          <c:extLst>
            <c:ext xmlns:c16="http://schemas.microsoft.com/office/drawing/2014/chart" uri="{C3380CC4-5D6E-409C-BE32-E72D297353CC}">
              <c16:uniqueId val="{00000008-E0CD-3F43-8C8C-DC3EA2289334}"/>
            </c:ext>
          </c:extLst>
        </c:ser>
        <c:dLbls>
          <c:dLblPos val="ctr"/>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40" workbookViewId="0" zoomToFit="1"/>
  </sheetViews>
  <pageMargins left="0.7" right="0.7" top="0.78740157499999996" bottom="0.78740157499999996"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3BC13-BDD4-084E-B2CD-0F0792BBFD6E}">
  <sheetPr/>
  <sheetViews>
    <sheetView zoomScale="140" workbookViewId="0" zoomToFit="1"/>
  </sheetViews>
  <pageMargins left="0.7" right="0.7" top="0.78740157499999996" bottom="0.78740157499999996"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33C8BFF-531C-7E4A-9B7A-7AA3D0F16FBD}">
  <sheetPr/>
  <sheetViews>
    <sheetView zoomScale="140" workbookViewId="0" zoomToFit="1"/>
  </sheetViews>
  <pageMargins left="0.7" right="0.7" top="0.78740157499999996" bottom="0.78740157499999996"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5B307B8-9225-DB48-8550-AEBF090D354A}">
  <sheetPr/>
  <sheetViews>
    <sheetView zoomScale="140" workbookViewId="0" zoomToFit="1"/>
  </sheetViews>
  <pageMargins left="0.7" right="0.7" top="0.78740157499999996" bottom="0.78740157499999996" header="0.3" footer="0.3"/>
  <drawing r:id="rId1"/>
</chartsheet>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758902</xdr:rowOff>
    </xdr:to>
    <xdr:cxnSp macro="">
      <xdr:nvCxnSpPr>
        <xdr:cNvPr id="3" name="Gerade Verbindung 2">
          <a:extLst>
            <a:ext uri="{FF2B5EF4-FFF2-40B4-BE49-F238E27FC236}">
              <a16:creationId xmlns:a16="http://schemas.microsoft.com/office/drawing/2014/main" id="{95165149-676D-45DF-E4C7-EAFF555BED69}"/>
            </a:ext>
          </a:extLst>
        </xdr:cNvPr>
        <xdr:cNvCxnSpPr/>
      </xdr:nvCxnSpPr>
      <xdr:spPr>
        <a:xfrm flipH="1" flipV="1">
          <a:off x="0" y="0"/>
          <a:ext cx="1293232" cy="92152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342900</xdr:colOff>
      <xdr:row>34</xdr:row>
      <xdr:rowOff>22510</xdr:rowOff>
    </xdr:to>
    <xdr:pic>
      <xdr:nvPicPr>
        <xdr:cNvPr id="4" name="Grafik 3">
          <a:extLst>
            <a:ext uri="{FF2B5EF4-FFF2-40B4-BE49-F238E27FC236}">
              <a16:creationId xmlns:a16="http://schemas.microsoft.com/office/drawing/2014/main" id="{5D55D067-B8F9-69FE-3FA5-1639C65DE6E7}"/>
            </a:ext>
          </a:extLst>
        </xdr:cNvPr>
        <xdr:cNvPicPr>
          <a:picLocks noChangeAspect="1"/>
        </xdr:cNvPicPr>
      </xdr:nvPicPr>
      <xdr:blipFill>
        <a:blip xmlns:r="http://schemas.openxmlformats.org/officeDocument/2006/relationships" r:embed="rId1"/>
        <a:stretch>
          <a:fillRect/>
        </a:stretch>
      </xdr:blipFill>
      <xdr:spPr>
        <a:xfrm>
          <a:off x="0" y="0"/>
          <a:ext cx="7772400" cy="5635910"/>
        </a:xfrm>
        <a:prstGeom prst="rect">
          <a:avLst/>
        </a:prstGeom>
      </xdr:spPr>
    </xdr:pic>
    <xdr:clientData/>
  </xdr:twoCellAnchor>
  <xdr:twoCellAnchor editAs="oneCell">
    <xdr:from>
      <xdr:col>9</xdr:col>
      <xdr:colOff>812800</xdr:colOff>
      <xdr:row>0</xdr:row>
      <xdr:rowOff>0</xdr:rowOff>
    </xdr:from>
    <xdr:to>
      <xdr:col>19</xdr:col>
      <xdr:colOff>673100</xdr:colOff>
      <xdr:row>34</xdr:row>
      <xdr:rowOff>21884</xdr:rowOff>
    </xdr:to>
    <xdr:pic>
      <xdr:nvPicPr>
        <xdr:cNvPr id="5" name="Grafik 4">
          <a:extLst>
            <a:ext uri="{FF2B5EF4-FFF2-40B4-BE49-F238E27FC236}">
              <a16:creationId xmlns:a16="http://schemas.microsoft.com/office/drawing/2014/main" id="{27B3802E-3631-EE0E-1CEB-B8C688E4CD2E}"/>
            </a:ext>
          </a:extLst>
        </xdr:cNvPr>
        <xdr:cNvPicPr>
          <a:picLocks noChangeAspect="1"/>
        </xdr:cNvPicPr>
      </xdr:nvPicPr>
      <xdr:blipFill>
        <a:blip xmlns:r="http://schemas.openxmlformats.org/officeDocument/2006/relationships" r:embed="rId2"/>
        <a:stretch>
          <a:fillRect/>
        </a:stretch>
      </xdr:blipFill>
      <xdr:spPr>
        <a:xfrm>
          <a:off x="8242300" y="0"/>
          <a:ext cx="8115300" cy="56352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673100</xdr:colOff>
      <xdr:row>38</xdr:row>
      <xdr:rowOff>25400</xdr:rowOff>
    </xdr:to>
    <xdr:pic>
      <xdr:nvPicPr>
        <xdr:cNvPr id="2" name="Grafik 1">
          <a:extLst>
            <a:ext uri="{FF2B5EF4-FFF2-40B4-BE49-F238E27FC236}">
              <a16:creationId xmlns:a16="http://schemas.microsoft.com/office/drawing/2014/main" id="{18403C18-4C4A-538F-E34B-20BFFD099098}"/>
            </a:ext>
          </a:extLst>
        </xdr:cNvPr>
        <xdr:cNvPicPr>
          <a:picLocks noChangeAspect="1"/>
        </xdr:cNvPicPr>
      </xdr:nvPicPr>
      <xdr:blipFill>
        <a:blip xmlns:r="http://schemas.openxmlformats.org/officeDocument/2006/relationships" r:embed="rId1"/>
        <a:stretch>
          <a:fillRect/>
        </a:stretch>
      </xdr:blipFill>
      <xdr:spPr>
        <a:xfrm>
          <a:off x="0" y="165100"/>
          <a:ext cx="4800600" cy="6134100"/>
        </a:xfrm>
        <a:prstGeom prst="rect">
          <a:avLst/>
        </a:prstGeom>
      </xdr:spPr>
    </xdr:pic>
    <xdr:clientData/>
  </xdr:twoCellAnchor>
  <xdr:twoCellAnchor editAs="oneCell">
    <xdr:from>
      <xdr:col>7</xdr:col>
      <xdr:colOff>0</xdr:colOff>
      <xdr:row>1</xdr:row>
      <xdr:rowOff>0</xdr:rowOff>
    </xdr:from>
    <xdr:to>
      <xdr:col>20</xdr:col>
      <xdr:colOff>286648</xdr:colOff>
      <xdr:row>38</xdr:row>
      <xdr:rowOff>0</xdr:rowOff>
    </xdr:to>
    <xdr:pic>
      <xdr:nvPicPr>
        <xdr:cNvPr id="3" name="Grafik 2">
          <a:extLst>
            <a:ext uri="{FF2B5EF4-FFF2-40B4-BE49-F238E27FC236}">
              <a16:creationId xmlns:a16="http://schemas.microsoft.com/office/drawing/2014/main" id="{25E20C33-ED62-8D77-13FD-88671F15813F}"/>
            </a:ext>
          </a:extLst>
        </xdr:cNvPr>
        <xdr:cNvPicPr>
          <a:picLocks noChangeAspect="1"/>
        </xdr:cNvPicPr>
      </xdr:nvPicPr>
      <xdr:blipFill>
        <a:blip xmlns:r="http://schemas.openxmlformats.org/officeDocument/2006/relationships" r:embed="rId2"/>
        <a:stretch>
          <a:fillRect/>
        </a:stretch>
      </xdr:blipFill>
      <xdr:spPr>
        <a:xfrm>
          <a:off x="5778500" y="165100"/>
          <a:ext cx="11018148" cy="610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19</xdr:col>
      <xdr:colOff>304800</xdr:colOff>
      <xdr:row>38</xdr:row>
      <xdr:rowOff>10064</xdr:rowOff>
    </xdr:to>
    <xdr:pic>
      <xdr:nvPicPr>
        <xdr:cNvPr id="2" name="Grafik 1">
          <a:extLst>
            <a:ext uri="{FF2B5EF4-FFF2-40B4-BE49-F238E27FC236}">
              <a16:creationId xmlns:a16="http://schemas.microsoft.com/office/drawing/2014/main" id="{EA9F9826-742E-30A4-65E3-7C1043090F69}"/>
            </a:ext>
          </a:extLst>
        </xdr:cNvPr>
        <xdr:cNvPicPr>
          <a:picLocks noChangeAspect="1"/>
        </xdr:cNvPicPr>
      </xdr:nvPicPr>
      <xdr:blipFill>
        <a:blip xmlns:r="http://schemas.openxmlformats.org/officeDocument/2006/relationships" r:embed="rId1"/>
        <a:stretch>
          <a:fillRect/>
        </a:stretch>
      </xdr:blipFill>
      <xdr:spPr>
        <a:xfrm>
          <a:off x="4953000" y="165100"/>
          <a:ext cx="11036300" cy="6118764"/>
        </a:xfrm>
        <a:prstGeom prst="rect">
          <a:avLst/>
        </a:prstGeom>
      </xdr:spPr>
    </xdr:pic>
    <xdr:clientData/>
  </xdr:twoCellAnchor>
  <xdr:twoCellAnchor editAs="oneCell">
    <xdr:from>
      <xdr:col>0</xdr:col>
      <xdr:colOff>12700</xdr:colOff>
      <xdr:row>0</xdr:row>
      <xdr:rowOff>152400</xdr:rowOff>
    </xdr:from>
    <xdr:to>
      <xdr:col>5</xdr:col>
      <xdr:colOff>698500</xdr:colOff>
      <xdr:row>38</xdr:row>
      <xdr:rowOff>25400</xdr:rowOff>
    </xdr:to>
    <xdr:pic>
      <xdr:nvPicPr>
        <xdr:cNvPr id="3" name="Grafik 2">
          <a:extLst>
            <a:ext uri="{FF2B5EF4-FFF2-40B4-BE49-F238E27FC236}">
              <a16:creationId xmlns:a16="http://schemas.microsoft.com/office/drawing/2014/main" id="{F6B08766-3670-A5D9-C8EB-2AAD1BEE66FD}"/>
            </a:ext>
          </a:extLst>
        </xdr:cNvPr>
        <xdr:cNvPicPr>
          <a:picLocks noChangeAspect="1"/>
        </xdr:cNvPicPr>
      </xdr:nvPicPr>
      <xdr:blipFill>
        <a:blip xmlns:r="http://schemas.openxmlformats.org/officeDocument/2006/relationships" r:embed="rId2"/>
        <a:stretch>
          <a:fillRect/>
        </a:stretch>
      </xdr:blipFill>
      <xdr:spPr>
        <a:xfrm>
          <a:off x="12700" y="152400"/>
          <a:ext cx="4813300" cy="6146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absoluteAnchor>
    <xdr:pos x="0" y="0"/>
    <xdr:ext cx="9298214" cy="6014357"/>
    <xdr:graphicFrame macro="">
      <xdr:nvGraphicFramePr>
        <xdr:cNvPr id="2" name="Diagramm 1">
          <a:extLst>
            <a:ext uri="{FF2B5EF4-FFF2-40B4-BE49-F238E27FC236}">
              <a16:creationId xmlns:a16="http://schemas.microsoft.com/office/drawing/2014/main" id="{103017CD-0A1D-12DF-3776-F39B2B7A54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8214" cy="6014357"/>
    <xdr:graphicFrame macro="">
      <xdr:nvGraphicFramePr>
        <xdr:cNvPr id="2" name="Diagramm 1">
          <a:extLst>
            <a:ext uri="{FF2B5EF4-FFF2-40B4-BE49-F238E27FC236}">
              <a16:creationId xmlns:a16="http://schemas.microsoft.com/office/drawing/2014/main" id="{A809D7A9-76A9-ED1C-AFE0-241E1640B4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8214" cy="6014357"/>
    <xdr:graphicFrame macro="">
      <xdr:nvGraphicFramePr>
        <xdr:cNvPr id="2" name="Diagramm 1">
          <a:extLst>
            <a:ext uri="{FF2B5EF4-FFF2-40B4-BE49-F238E27FC236}">
              <a16:creationId xmlns:a16="http://schemas.microsoft.com/office/drawing/2014/main" id="{E736A361-C68A-0A9F-4AA9-88691431106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8214" cy="6014357"/>
    <xdr:graphicFrame macro="">
      <xdr:nvGraphicFramePr>
        <xdr:cNvPr id="2" name="Diagramm 1">
          <a:extLst>
            <a:ext uri="{FF2B5EF4-FFF2-40B4-BE49-F238E27FC236}">
              <a16:creationId xmlns:a16="http://schemas.microsoft.com/office/drawing/2014/main" id="{AB161DC2-CBBF-320E-2915-2202C82EB6B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3" displayName="Tabelle3" ref="A1:X29" totalsRowShown="0" headerRowDxfId="89" dataDxfId="87" headerRowBorderDxfId="88" tableBorderDxfId="86" totalsRowBorderDxfId="85" headerRowCellStyle="Normal">
  <autoFilter ref="A1:X29" xr:uid="{00000000-0009-0000-0100-000003000000}"/>
  <tableColumns count="24">
    <tableColumn id="1" xr3:uid="{00000000-0010-0000-0000-000001000000}" name="Author" dataDxfId="84"/>
    <tableColumn id="2" xr3:uid="{00000000-0010-0000-0000-000002000000}" name="Year" dataDxfId="83"/>
    <tableColumn id="3" xr3:uid="{00000000-0010-0000-0000-000003000000}" name="Reference" dataDxfId="82"/>
    <tableColumn id="4" xr3:uid="{00000000-0010-0000-0000-000004000000}" name="Titel" dataDxfId="81"/>
    <tableColumn id="5" xr3:uid="{00000000-0010-0000-0000-000005000000}" name="Objective" dataDxfId="80"/>
    <tableColumn id="6" xr3:uid="{00000000-0010-0000-0000-000006000000}" name="Included studies_x000a_(LiSi(2) SC)" dataDxfId="79"/>
    <tableColumn id="7" xr3:uid="{00000000-0010-0000-0000-000007000000}" name="Types of studies _x000a_(LiSi(2) SC)" dataDxfId="78"/>
    <tableColumn id="8" xr3:uid="{00000000-0010-0000-0000-000008000000}" name="Period of studies _x000a_(LiSi(2) SC)" dataDxfId="77"/>
    <tableColumn id="9" xr3:uid="{00000000-0010-0000-0000-000009000000}" name="Bias" dataDxfId="76"/>
    <tableColumn id="10" xr3:uid="{00000000-0010-0000-0000-00000A000000}" name="Tooth/Implant supported" dataDxfId="75"/>
    <tableColumn id="11" xr3:uid="{00000000-0010-0000-0000-00000B000000}" name="Type of restoration" dataDxfId="74"/>
    <tableColumn id="12" xr3:uid="{00000000-0010-0000-0000-00000C000000}" name="Region" dataDxfId="73"/>
    <tableColumn id="13" xr3:uid="{00000000-0010-0000-0000-00000D000000}" name="Reporting items" dataDxfId="72"/>
    <tableColumn id="14" xr3:uid="{00000000-0010-0000-0000-00000E000000}" name="Materials _x000a_(Number of studies)" dataDxfId="71"/>
    <tableColumn id="15" xr3:uid="{00000000-0010-0000-0000-00000F000000}" name="(Core) Ceramic material details _x000a_(LiSi(2))" dataDxfId="70"/>
    <tableColumn id="16" xr3:uid="{00000000-0010-0000-0000-000010000000}" name="Number of Patients with LiSi(2) Restoration" dataDxfId="69"/>
    <tableColumn id="17" xr3:uid="{00000000-0010-0000-0000-000011000000}" name="Number of LiSi(2) Restorations" dataDxfId="68"/>
    <tableColumn id="18" xr3:uid="{00000000-0010-0000-0000-000012000000}" name="Follow up time _x000a_(y)" dataDxfId="67"/>
    <tableColumn id="19" xr3:uid="{00000000-0010-0000-0000-000013000000}" name="Survival _x000a_(meta-analysis - %)" dataDxfId="66"/>
    <tableColumn id="20" xr3:uid="{00000000-0010-0000-0000-000014000000}" name="Technical Complications" dataDxfId="65"/>
    <tableColumn id="21" xr3:uid="{00000000-0010-0000-0000-000015000000}" name="Biological Complications" dataDxfId="64"/>
    <tableColumn id="22" xr3:uid="{00000000-0010-0000-0000-000016000000}" name="Aesthetic Complications" dataDxfId="63"/>
    <tableColumn id="23" xr3:uid="{00000000-0010-0000-0000-000017000000}" name="Conclusion" dataDxfId="62"/>
    <tableColumn id="24" xr3:uid="{00000000-0010-0000-0000-000018000000}" name="Remarks" dataDxfId="61" dataCellStyle="Standard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3A3C44-5A9D-E44D-BC9D-DB2E6ADDB95C}" name="Tabelle1" displayName="Tabelle1" ref="A1:R33" totalsRowShown="0" headerRowDxfId="60" dataDxfId="59">
  <autoFilter ref="A1:R33" xr:uid="{00000000-0009-0000-0100-000001000000}"/>
  <tableColumns count="18">
    <tableColumn id="1" xr3:uid="{84AA31B7-E1E8-674A-AD11-4E3B2C416457}" name="Product name" dataDxfId="58"/>
    <tableColumn id="2" xr3:uid="{27E37ACD-682D-5C4C-9D02-E1185A2A7A6E}" name="Manufacturer" dataDxfId="57"/>
    <tableColumn id="3" xr3:uid="{21809A58-A38E-554F-9FA6-2F52C44A4448}" name="Introduction" dataDxfId="56"/>
    <tableColumn id="4" xr3:uid="{DD6373AB-32D4-0D4B-8881-5C05AC39E19A}" name="Material" dataDxfId="55"/>
    <tableColumn id="5" xr3:uid="{2F7EB978-9BE6-9648-BF8F-CCF668D989B0}" name="Processing" dataDxfId="54"/>
    <tableColumn id="6" xr3:uid="{330F4F1A-4DC9-5341-8FC8-09AF15D504B9}" name="Techniques" dataDxfId="53"/>
    <tableColumn id="7" xr3:uid="{262AEAB9-DB5D-C74E-A5DB-D6DF815038BE}" name="Luting" dataDxfId="52"/>
    <tableColumn id="8" xr3:uid="{841085BD-0223-754C-93CC-17AD2BE75741}" name="Flexural strength (Mpa)" dataDxfId="51"/>
    <tableColumn id="9" xr3:uid="{E001D1D2-EF77-2247-AB79-C6877714A403}" name="E-modulus_x000a_[GPa]" dataDxfId="50"/>
    <tableColumn id="10" xr3:uid="{627CC6C9-9C5E-034F-B67D-34028625EA1D}" name="Weibull modulus" dataDxfId="49"/>
    <tableColumn id="11" xr3:uid="{A15C0F1A-F8EE-CE46-8D46-F5F2EAA2F121}" name="Vickers Hardness [GPa]" dataDxfId="48"/>
    <tableColumn id="12" xr3:uid="{25CF710B-EC5C-144D-A686-1056278F65B4}" name="WAK 500 °C_x000a_[10-6 1/K]" dataDxfId="47"/>
    <tableColumn id="13" xr3:uid="{03F1A178-DE51-4D43-BDCA-43E2445E5C49}" name="Chemical Solubility [µg/cm2]" dataDxfId="46"/>
    <tableColumn id="14" xr3:uid="{A7C21DC7-9F2D-8442-9CB6-82E14360C9AA}" name="Density_x000a_[g/cm3]" dataDxfId="45"/>
    <tableColumn id="15" xr3:uid="{47A40784-FDB9-F643-91E3-D24A236CDDB3}" name="Fracture toughness KIC [Mpa*m-0.5]" dataDxfId="44"/>
    <tableColumn id="16" xr3:uid="{87E97A64-22EA-C14B-B020-852B05142626}" name="Indication" dataDxfId="43"/>
    <tableColumn id="17" xr3:uid="{2DD7433F-C500-FD4C-B9A8-0B0FB9830655}" name="Contraindications according to manufacturer" dataDxfId="42"/>
    <tableColumn id="18" xr3:uid="{040D1DB0-F56B-754D-9368-AD8D33DF290D}" name="Remarks / Sources" dataDxfId="41"/>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7DEAAF-DBE8-404B-95BD-4D5B255E61A0}" name="Tabelle32" displayName="Tabelle32" ref="A1:J29" totalsRowShown="0" headerRowDxfId="40" dataDxfId="38" headerRowBorderDxfId="39" tableBorderDxfId="37" totalsRowBorderDxfId="36" headerRowCellStyle="Normal">
  <autoFilter ref="A1:J29" xr:uid="{00000000-0009-0000-0100-000003000000}"/>
  <tableColumns count="10">
    <tableColumn id="1" xr3:uid="{19ACFAD0-2021-7641-BB64-3B9A28401D8B}" name="Author" dataDxfId="35"/>
    <tableColumn id="4" xr3:uid="{17B0CEC4-4FC3-C94B-B6A2-26694EB18F3B}" name="Titel" dataDxfId="34"/>
    <tableColumn id="6" xr3:uid="{2F9DF5BE-DEBF-144E-9008-0B5774308ACA}" name="Included studies_x000a_(LiSi(2) SC)" dataDxfId="33"/>
    <tableColumn id="11" xr3:uid="{90324CA9-3C91-E343-AD75-244FC8D23967}" name="Type of restoration" dataDxfId="32"/>
    <tableColumn id="14" xr3:uid="{BA0040FF-3984-7E45-9B17-2610CF5FCF30}" name="Materials _x000a_(Number of studies)" dataDxfId="31"/>
    <tableColumn id="15" xr3:uid="{565FC5FF-E360-3946-BAEB-A2194419C873}" name="(Core) Ceramic material details _x000a_(LiSi(2))" dataDxfId="30"/>
    <tableColumn id="16" xr3:uid="{FA3794E6-7142-E44C-86AD-0580401B3C1C}" name="Number of Patients with LiSi(2) Restoration" dataDxfId="29"/>
    <tableColumn id="17" xr3:uid="{14ABF15E-DA5B-2E44-8A62-D0A8643FD688}" name="Number of LiSi(2) Restorations" dataDxfId="28"/>
    <tableColumn id="18" xr3:uid="{7E82726D-69E6-9748-98DD-B18851F20642}" name="Follow up time _x000a_(y)" dataDxfId="27"/>
    <tableColumn id="19" xr3:uid="{8995C808-3400-8142-8FD0-A9BCE863D73C}" name="Survival _x000a_(meta-analysis - %)" dataDxfId="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5F4795-86B7-C043-8902-107B90EFC5BF}" name="Tabelle15" displayName="Tabelle15" ref="A1:L33" totalsRowShown="0" headerRowDxfId="25" dataDxfId="24">
  <autoFilter ref="A1:L33" xr:uid="{00000000-0009-0000-0100-000001000000}"/>
  <tableColumns count="12">
    <tableColumn id="1" xr3:uid="{4A46BC94-9A93-0240-8BFD-6ED7ED408451}" name="Product name" dataDxfId="23"/>
    <tableColumn id="2" xr3:uid="{74F99F29-9231-DB4F-B52B-618522B2BC19}" name="Manufacturer" dataDxfId="22"/>
    <tableColumn id="3" xr3:uid="{063338DE-55A1-BE40-BDF4-6EAA41506C99}" name="Introduction" dataDxfId="21"/>
    <tableColumn id="4" xr3:uid="{4797D115-0AD2-D140-BD54-D88287D2A775}" name="Material" dataDxfId="20"/>
    <tableColumn id="5" xr3:uid="{D1C71FFB-C0CA-7841-A623-E8C813AAA328}" name="Processing" dataDxfId="19"/>
    <tableColumn id="8" xr3:uid="{AAB9C627-A6DC-AC49-8CA3-08DC94FB2D82}" name="Flexural strength (Mpa)" dataDxfId="18"/>
    <tableColumn id="9" xr3:uid="{D92DF6F5-06B9-B340-8FA2-251CF56FBD31}" name="E-modulus_x000a_[GPa]" dataDxfId="17"/>
    <tableColumn id="10" xr3:uid="{B7F7C0D3-7DDD-7149-AE52-8899ED95CFF3}" name="Weibull modulus" dataDxfId="16"/>
    <tableColumn id="11" xr3:uid="{7FF9F255-3A29-6A4C-868C-D4B2B29E4D99}" name="Vickers Hardness [GPa]" dataDxfId="15"/>
    <tableColumn id="12" xr3:uid="{E5C24892-2A3D-1847-BF82-B4EF112641FA}" name="WAK 500 °C_x000a_[10-6 1/K]" dataDxfId="14"/>
    <tableColumn id="15" xr3:uid="{D559BA37-1A94-E74C-BD56-096FE97527C4}" name="Fracture toughness KIC [Mpa*m-0.5]" dataDxfId="13"/>
    <tableColumn id="16" xr3:uid="{D44636A9-85B9-0E42-9FDD-2F413FAB784B}" name="Indication" dataDxfId="12"/>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3" Type="http://schemas.openxmlformats.org/officeDocument/2006/relationships/hyperlink" Target="https://doi.org/10.1007/s00784-022-04449-2" TargetMode="External"/><Relationship Id="rId18" Type="http://schemas.openxmlformats.org/officeDocument/2006/relationships/hyperlink" Target="https://doi.org/10.3390/jcm12216744" TargetMode="External"/><Relationship Id="rId26" Type="http://schemas.openxmlformats.org/officeDocument/2006/relationships/hyperlink" Target="https://doi.org/10.7759/cureus.70116" TargetMode="External"/><Relationship Id="rId39" Type="http://schemas.openxmlformats.org/officeDocument/2006/relationships/hyperlink" Target="https://doi.org/10.1111/jopr.13515" TargetMode="External"/><Relationship Id="rId21" Type="http://schemas.openxmlformats.org/officeDocument/2006/relationships/hyperlink" Target="https://doi.org/10.1111/clr.14103" TargetMode="External"/><Relationship Id="rId34" Type="http://schemas.openxmlformats.org/officeDocument/2006/relationships/hyperlink" Target="https://doi.org/10.1186/s12903-017-0415-0" TargetMode="External"/><Relationship Id="rId42" Type="http://schemas.openxmlformats.org/officeDocument/2006/relationships/hyperlink" Target="https://doi.org/10.4103/jips.jips_32_24" TargetMode="External"/><Relationship Id="rId7" Type="http://schemas.openxmlformats.org/officeDocument/2006/relationships/hyperlink" Target="https://doi.org/10.1016/j.prosdent.2024.04.027" TargetMode="External"/><Relationship Id="rId2" Type="http://schemas.openxmlformats.org/officeDocument/2006/relationships/hyperlink" Target="https://doi.org/10.11607/ijp.7463" TargetMode="External"/><Relationship Id="rId16" Type="http://schemas.openxmlformats.org/officeDocument/2006/relationships/hyperlink" Target="https://doi.org/10.1111/jerd.13351" TargetMode="External"/><Relationship Id="rId20" Type="http://schemas.openxmlformats.org/officeDocument/2006/relationships/hyperlink" Target="https://doi.org/10.1016/j.dental.2015.02.013" TargetMode="External"/><Relationship Id="rId29" Type="http://schemas.openxmlformats.org/officeDocument/2006/relationships/hyperlink" Target="https://doi.org/10.12307/2023.132" TargetMode="External"/><Relationship Id="rId41" Type="http://schemas.openxmlformats.org/officeDocument/2006/relationships/hyperlink" Target="https://doi.org/10.1111/jerd.13191" TargetMode="External"/><Relationship Id="rId1" Type="http://schemas.openxmlformats.org/officeDocument/2006/relationships/hyperlink" Target="https://doi.org/10.1016/j.jdsr.2024.11.001" TargetMode="External"/><Relationship Id="rId6" Type="http://schemas.openxmlformats.org/officeDocument/2006/relationships/hyperlink" Target="https://doi.org/10.1111/jerd.12431" TargetMode="External"/><Relationship Id="rId11" Type="http://schemas.openxmlformats.org/officeDocument/2006/relationships/hyperlink" Target="https://doi.org/10.1111/jopr.12678" TargetMode="External"/><Relationship Id="rId24" Type="http://schemas.openxmlformats.org/officeDocument/2006/relationships/hyperlink" Target="https://doi.org/10.1111/jerd.13384" TargetMode="External"/><Relationship Id="rId32" Type="http://schemas.openxmlformats.org/officeDocument/2006/relationships/hyperlink" Target="https://doi.org/10.2298/VSP161208034Z" TargetMode="External"/><Relationship Id="rId37" Type="http://schemas.openxmlformats.org/officeDocument/2006/relationships/hyperlink" Target="https://doi.org/10.1016/j.prosdent.2021.03.021" TargetMode="External"/><Relationship Id="rId40" Type="http://schemas.openxmlformats.org/officeDocument/2006/relationships/hyperlink" Target="https://doi.org/10.1922/EJPRD_2557Broutin11" TargetMode="External"/><Relationship Id="rId5" Type="http://schemas.openxmlformats.org/officeDocument/2006/relationships/hyperlink" Target="https://doi.org/10.1016/j.prosdent.2024.03.019" TargetMode="External"/><Relationship Id="rId15" Type="http://schemas.openxmlformats.org/officeDocument/2006/relationships/hyperlink" Target="https://doi.org/10.3390/biology11040556" TargetMode="External"/><Relationship Id="rId23" Type="http://schemas.openxmlformats.org/officeDocument/2006/relationships/hyperlink" Target="https://doi.org/10.1111/jerd.12389" TargetMode="External"/><Relationship Id="rId28" Type="http://schemas.openxmlformats.org/officeDocument/2006/relationships/hyperlink" Target="https://doi.org/10.1016/j.prosdent.2023.10.025" TargetMode="External"/><Relationship Id="rId36" Type="http://schemas.openxmlformats.org/officeDocument/2006/relationships/hyperlink" Target="https://doi.org/10.3390/dj10120236" TargetMode="External"/><Relationship Id="rId10" Type="http://schemas.openxmlformats.org/officeDocument/2006/relationships/hyperlink" Target="https://doi.org/10.1016/j.jpor.2017.06.007" TargetMode="External"/><Relationship Id="rId19" Type="http://schemas.openxmlformats.org/officeDocument/2006/relationships/hyperlink" Target="https://doi.org/10.5005/jp-journals-10024-3472" TargetMode="External"/><Relationship Id="rId31" Type="http://schemas.openxmlformats.org/officeDocument/2006/relationships/hyperlink" Target="https://doi.org/10.1016/j.dental.2022.08.002" TargetMode="External"/><Relationship Id="rId4" Type="http://schemas.openxmlformats.org/officeDocument/2006/relationships/hyperlink" Target="https://doi.org/10.1111/jerd.13238" TargetMode="External"/><Relationship Id="rId9" Type="http://schemas.openxmlformats.org/officeDocument/2006/relationships/hyperlink" Target="https://doi.org/10.1007/s00784-023-05050-x" TargetMode="External"/><Relationship Id="rId14" Type="http://schemas.openxmlformats.org/officeDocument/2006/relationships/hyperlink" Target="https://doi.org/10.1177/22808000241250118" TargetMode="External"/><Relationship Id="rId22" Type="http://schemas.openxmlformats.org/officeDocument/2006/relationships/hyperlink" Target="https://doi.org/10.1002/14651858.CD009606.pub2" TargetMode="External"/><Relationship Id="rId27" Type="http://schemas.openxmlformats.org/officeDocument/2006/relationships/hyperlink" Target="https://doi.org/10.2174/0118742106254225230921100826" TargetMode="External"/><Relationship Id="rId30" Type="http://schemas.openxmlformats.org/officeDocument/2006/relationships/hyperlink" Target="https://doi.org/10.4103/jcd.jcd_184_22" TargetMode="External"/><Relationship Id="rId35" Type="http://schemas.openxmlformats.org/officeDocument/2006/relationships/hyperlink" Target="https://doi.org/10.1016/j.prosdent.2017.07.001" TargetMode="External"/><Relationship Id="rId8" Type="http://schemas.openxmlformats.org/officeDocument/2006/relationships/hyperlink" Target="https://doi.org/10.1016/j.prosdent.2022.01.009" TargetMode="External"/><Relationship Id="rId3" Type="http://schemas.openxmlformats.org/officeDocument/2006/relationships/hyperlink" Target="https://doi.org/10.2186/jpr.JPR_D_21_00270" TargetMode="External"/><Relationship Id="rId12" Type="http://schemas.openxmlformats.org/officeDocument/2006/relationships/hyperlink" Target="https://doi.org/10.1007/s00784-025-06181-z" TargetMode="External"/><Relationship Id="rId17" Type="http://schemas.openxmlformats.org/officeDocument/2006/relationships/hyperlink" Target="https://doi.org/10.2186/jpr.JPR_D_23_00151" TargetMode="External"/><Relationship Id="rId25" Type="http://schemas.openxmlformats.org/officeDocument/2006/relationships/hyperlink" Target="https://doi.org/10.3390/bioengineering9080346" TargetMode="External"/><Relationship Id="rId33" Type="http://schemas.openxmlformats.org/officeDocument/2006/relationships/hyperlink" Target="https://doi.org/10.1111/clr.14128" TargetMode="External"/><Relationship Id="rId38" Type="http://schemas.openxmlformats.org/officeDocument/2006/relationships/hyperlink" Target="https://doi.org/10.1111/eos.12902"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2B6B-4600-8643-8612-4D57A64C4026}">
  <dimension ref="A1:E57"/>
  <sheetViews>
    <sheetView workbookViewId="0">
      <selection activeCell="E61" sqref="E61"/>
    </sheetView>
  </sheetViews>
  <sheetFormatPr baseColWidth="10" defaultRowHeight="13"/>
  <cols>
    <col min="1" max="1" width="4.83203125" bestFit="1" customWidth="1"/>
    <col min="2" max="2" width="45.5" bestFit="1" customWidth="1"/>
    <col min="3" max="3" width="12.1640625" bestFit="1" customWidth="1"/>
    <col min="4" max="4" width="25.83203125" bestFit="1" customWidth="1"/>
    <col min="5" max="5" width="90.1640625" bestFit="1" customWidth="1"/>
  </cols>
  <sheetData>
    <row r="1" spans="1:5" ht="14">
      <c r="A1" s="190" t="s">
        <v>1884</v>
      </c>
      <c r="B1" s="190" t="s">
        <v>1885</v>
      </c>
      <c r="C1" s="190" t="s">
        <v>1886</v>
      </c>
      <c r="D1" s="190" t="s">
        <v>1887</v>
      </c>
      <c r="E1" s="190" t="s">
        <v>1888</v>
      </c>
    </row>
    <row r="2" spans="1:5">
      <c r="A2" t="s">
        <v>1889</v>
      </c>
      <c r="B2" t="s">
        <v>1890</v>
      </c>
      <c r="C2" t="s">
        <v>103</v>
      </c>
      <c r="D2" t="s">
        <v>1891</v>
      </c>
      <c r="E2" t="s">
        <v>1892</v>
      </c>
    </row>
    <row r="3" spans="1:5">
      <c r="A3" t="s">
        <v>1893</v>
      </c>
      <c r="B3" t="s">
        <v>1894</v>
      </c>
      <c r="C3" t="s">
        <v>104</v>
      </c>
      <c r="D3" t="s">
        <v>1891</v>
      </c>
      <c r="E3" t="s">
        <v>1895</v>
      </c>
    </row>
    <row r="4" spans="1:5">
      <c r="A4" t="s">
        <v>1896</v>
      </c>
      <c r="B4" t="s">
        <v>1897</v>
      </c>
      <c r="C4" t="s">
        <v>1898</v>
      </c>
      <c r="D4" t="s">
        <v>1899</v>
      </c>
      <c r="E4" t="s">
        <v>1900</v>
      </c>
    </row>
    <row r="5" spans="1:5">
      <c r="A5" t="s">
        <v>1901</v>
      </c>
      <c r="B5" t="s">
        <v>1902</v>
      </c>
      <c r="C5" t="s">
        <v>1898</v>
      </c>
      <c r="D5" t="s">
        <v>1903</v>
      </c>
      <c r="E5" t="s">
        <v>1904</v>
      </c>
    </row>
    <row r="6" spans="1:5">
      <c r="A6" t="s">
        <v>1905</v>
      </c>
      <c r="B6" t="s">
        <v>1906</v>
      </c>
      <c r="C6" t="s">
        <v>103</v>
      </c>
      <c r="D6" t="s">
        <v>1623</v>
      </c>
      <c r="E6" t="s">
        <v>1907</v>
      </c>
    </row>
    <row r="7" spans="1:5">
      <c r="A7" t="s">
        <v>1908</v>
      </c>
      <c r="B7" t="s">
        <v>1909</v>
      </c>
      <c r="C7" t="s">
        <v>103</v>
      </c>
      <c r="D7" t="s">
        <v>1623</v>
      </c>
      <c r="E7" t="s">
        <v>1910</v>
      </c>
    </row>
    <row r="8" spans="1:5">
      <c r="A8" t="s">
        <v>1911</v>
      </c>
      <c r="B8" t="s">
        <v>1912</v>
      </c>
      <c r="C8" t="s">
        <v>103</v>
      </c>
      <c r="D8" t="s">
        <v>1913</v>
      </c>
      <c r="E8" t="s">
        <v>1914</v>
      </c>
    </row>
    <row r="9" spans="1:5">
      <c r="A9" t="s">
        <v>1915</v>
      </c>
      <c r="B9" t="s">
        <v>1916</v>
      </c>
      <c r="C9" t="s">
        <v>103</v>
      </c>
      <c r="D9" t="s">
        <v>1917</v>
      </c>
      <c r="E9" t="s">
        <v>1918</v>
      </c>
    </row>
    <row r="10" spans="1:5">
      <c r="A10" t="s">
        <v>1919</v>
      </c>
      <c r="B10" t="s">
        <v>1920</v>
      </c>
      <c r="C10" t="s">
        <v>103</v>
      </c>
      <c r="D10" t="s">
        <v>1921</v>
      </c>
      <c r="E10" t="s">
        <v>1922</v>
      </c>
    </row>
    <row r="11" spans="1:5">
      <c r="A11" t="s">
        <v>1923</v>
      </c>
      <c r="B11" t="s">
        <v>1924</v>
      </c>
      <c r="C11" t="s">
        <v>103</v>
      </c>
      <c r="D11" t="s">
        <v>1921</v>
      </c>
      <c r="E11" t="s">
        <v>1925</v>
      </c>
    </row>
    <row r="12" spans="1:5">
      <c r="A12" t="s">
        <v>1926</v>
      </c>
      <c r="B12" t="s">
        <v>1927</v>
      </c>
      <c r="C12" t="s">
        <v>103</v>
      </c>
      <c r="D12" t="s">
        <v>1928</v>
      </c>
      <c r="E12" t="s">
        <v>1929</v>
      </c>
    </row>
    <row r="13" spans="1:5">
      <c r="A13" t="s">
        <v>1930</v>
      </c>
      <c r="B13" t="s">
        <v>1931</v>
      </c>
      <c r="C13" t="s">
        <v>103</v>
      </c>
      <c r="D13" t="s">
        <v>1913</v>
      </c>
      <c r="E13" t="s">
        <v>1932</v>
      </c>
    </row>
    <row r="14" spans="1:5">
      <c r="A14" t="s">
        <v>1933</v>
      </c>
      <c r="B14" t="s">
        <v>1934</v>
      </c>
      <c r="C14" t="s">
        <v>1898</v>
      </c>
      <c r="D14" t="s">
        <v>1913</v>
      </c>
      <c r="E14" t="s">
        <v>1935</v>
      </c>
    </row>
    <row r="15" spans="1:5">
      <c r="A15" t="s">
        <v>1936</v>
      </c>
      <c r="B15" t="s">
        <v>1937</v>
      </c>
      <c r="C15" t="s">
        <v>103</v>
      </c>
      <c r="D15" t="s">
        <v>1928</v>
      </c>
      <c r="E15" t="s">
        <v>1938</v>
      </c>
    </row>
    <row r="16" spans="1:5">
      <c r="A16" t="s">
        <v>1939</v>
      </c>
      <c r="B16" t="s">
        <v>1940</v>
      </c>
      <c r="C16" t="s">
        <v>103</v>
      </c>
      <c r="D16" t="s">
        <v>1941</v>
      </c>
      <c r="E16" t="s">
        <v>1942</v>
      </c>
    </row>
    <row r="17" spans="1:5">
      <c r="A17" t="s">
        <v>1943</v>
      </c>
      <c r="B17" t="s">
        <v>1944</v>
      </c>
      <c r="C17" t="s">
        <v>103</v>
      </c>
      <c r="D17" t="s">
        <v>1941</v>
      </c>
      <c r="E17" t="s">
        <v>1945</v>
      </c>
    </row>
    <row r="18" spans="1:5">
      <c r="A18" t="s">
        <v>1946</v>
      </c>
      <c r="B18" t="s">
        <v>1947</v>
      </c>
      <c r="C18" t="s">
        <v>103</v>
      </c>
      <c r="D18" t="s">
        <v>1941</v>
      </c>
      <c r="E18" t="s">
        <v>1948</v>
      </c>
    </row>
    <row r="19" spans="1:5">
      <c r="A19" t="s">
        <v>1949</v>
      </c>
      <c r="B19" t="s">
        <v>1950</v>
      </c>
      <c r="C19" t="s">
        <v>103</v>
      </c>
      <c r="D19" t="s">
        <v>1951</v>
      </c>
      <c r="E19" t="s">
        <v>1952</v>
      </c>
    </row>
    <row r="20" spans="1:5">
      <c r="A20" t="s">
        <v>1953</v>
      </c>
      <c r="B20" t="s">
        <v>1954</v>
      </c>
      <c r="C20" t="s">
        <v>104</v>
      </c>
      <c r="D20" t="s">
        <v>1951</v>
      </c>
      <c r="E20" t="s">
        <v>1955</v>
      </c>
    </row>
    <row r="21" spans="1:5">
      <c r="A21" t="s">
        <v>1956</v>
      </c>
      <c r="B21" t="s">
        <v>1957</v>
      </c>
      <c r="C21" t="s">
        <v>103</v>
      </c>
      <c r="D21" t="s">
        <v>1958</v>
      </c>
      <c r="E21" t="s">
        <v>1959</v>
      </c>
    </row>
    <row r="22" spans="1:5">
      <c r="A22" t="s">
        <v>1960</v>
      </c>
      <c r="B22" t="s">
        <v>1961</v>
      </c>
      <c r="C22" t="s">
        <v>103</v>
      </c>
      <c r="D22" t="s">
        <v>1962</v>
      </c>
      <c r="E22" t="s">
        <v>1963</v>
      </c>
    </row>
    <row r="23" spans="1:5">
      <c r="A23" t="s">
        <v>1964</v>
      </c>
      <c r="B23" t="s">
        <v>1965</v>
      </c>
      <c r="C23" t="s">
        <v>103</v>
      </c>
      <c r="D23" t="s">
        <v>1966</v>
      </c>
      <c r="E23" t="s">
        <v>1967</v>
      </c>
    </row>
    <row r="24" spans="1:5">
      <c r="A24" t="s">
        <v>1789</v>
      </c>
      <c r="B24" t="s">
        <v>1968</v>
      </c>
      <c r="C24" t="s">
        <v>104</v>
      </c>
      <c r="D24" t="s">
        <v>1969</v>
      </c>
      <c r="E24" t="s">
        <v>1970</v>
      </c>
    </row>
    <row r="25" spans="1:5">
      <c r="A25" t="s">
        <v>1971</v>
      </c>
      <c r="B25" t="s">
        <v>1972</v>
      </c>
      <c r="C25" t="s">
        <v>103</v>
      </c>
      <c r="D25" t="s">
        <v>1958</v>
      </c>
      <c r="E25" t="s">
        <v>1973</v>
      </c>
    </row>
    <row r="26" spans="1:5">
      <c r="A26" t="s">
        <v>1974</v>
      </c>
      <c r="B26" t="s">
        <v>1975</v>
      </c>
      <c r="C26" t="s">
        <v>104</v>
      </c>
      <c r="D26" t="s">
        <v>1969</v>
      </c>
      <c r="E26" t="s">
        <v>1976</v>
      </c>
    </row>
    <row r="27" spans="1:5">
      <c r="A27" t="s">
        <v>1977</v>
      </c>
      <c r="B27" t="s">
        <v>1978</v>
      </c>
      <c r="C27" t="s">
        <v>103</v>
      </c>
      <c r="D27" t="s">
        <v>1979</v>
      </c>
      <c r="E27" t="s">
        <v>1980</v>
      </c>
    </row>
    <row r="28" spans="1:5">
      <c r="A28" t="s">
        <v>1981</v>
      </c>
      <c r="B28" t="s">
        <v>1982</v>
      </c>
      <c r="C28" t="s">
        <v>103</v>
      </c>
      <c r="D28" t="s">
        <v>1983</v>
      </c>
      <c r="E28" t="s">
        <v>1984</v>
      </c>
    </row>
    <row r="29" spans="1:5">
      <c r="A29" t="s">
        <v>1985</v>
      </c>
      <c r="B29" t="s">
        <v>1986</v>
      </c>
      <c r="C29" t="s">
        <v>103</v>
      </c>
      <c r="D29" t="s">
        <v>1987</v>
      </c>
      <c r="E29" t="s">
        <v>1988</v>
      </c>
    </row>
    <row r="30" spans="1:5">
      <c r="A30" t="s">
        <v>1989</v>
      </c>
      <c r="B30" t="s">
        <v>1990</v>
      </c>
      <c r="C30" t="s">
        <v>103</v>
      </c>
      <c r="D30" t="s">
        <v>1991</v>
      </c>
      <c r="E30" t="s">
        <v>1992</v>
      </c>
    </row>
    <row r="31" spans="1:5">
      <c r="A31" t="s">
        <v>1993</v>
      </c>
      <c r="B31" t="s">
        <v>1994</v>
      </c>
      <c r="C31" t="s">
        <v>103</v>
      </c>
      <c r="D31" t="s">
        <v>1995</v>
      </c>
      <c r="E31" t="s">
        <v>1996</v>
      </c>
    </row>
    <row r="32" spans="1:5">
      <c r="A32" t="s">
        <v>1997</v>
      </c>
      <c r="B32" t="s">
        <v>1998</v>
      </c>
      <c r="C32" t="s">
        <v>103</v>
      </c>
      <c r="D32" t="s">
        <v>1999</v>
      </c>
      <c r="E32" t="s">
        <v>2000</v>
      </c>
    </row>
    <row r="33" spans="1:5">
      <c r="A33" t="s">
        <v>2001</v>
      </c>
      <c r="B33" t="s">
        <v>2002</v>
      </c>
      <c r="C33" t="s">
        <v>103</v>
      </c>
      <c r="D33" t="s">
        <v>2003</v>
      </c>
      <c r="E33" t="s">
        <v>2004</v>
      </c>
    </row>
    <row r="34" spans="1:5">
      <c r="A34" t="s">
        <v>2005</v>
      </c>
      <c r="B34" t="s">
        <v>2006</v>
      </c>
      <c r="C34" t="s">
        <v>2007</v>
      </c>
      <c r="D34" t="s">
        <v>2007</v>
      </c>
      <c r="E34" t="s">
        <v>2008</v>
      </c>
    </row>
    <row r="35" spans="1:5">
      <c r="A35" t="s">
        <v>2009</v>
      </c>
      <c r="B35" t="s">
        <v>2010</v>
      </c>
      <c r="C35" t="s">
        <v>2007</v>
      </c>
      <c r="D35" t="s">
        <v>2007</v>
      </c>
      <c r="E35" t="s">
        <v>2011</v>
      </c>
    </row>
    <row r="36" spans="1:5">
      <c r="A36" t="s">
        <v>2012</v>
      </c>
      <c r="B36" t="s">
        <v>2013</v>
      </c>
      <c r="C36" t="s">
        <v>104</v>
      </c>
      <c r="D36" t="s">
        <v>2014</v>
      </c>
      <c r="E36" t="s">
        <v>2015</v>
      </c>
    </row>
    <row r="37" spans="1:5">
      <c r="A37" t="s">
        <v>2016</v>
      </c>
      <c r="B37" t="s">
        <v>2017</v>
      </c>
      <c r="C37" t="s">
        <v>103</v>
      </c>
      <c r="D37" t="s">
        <v>2018</v>
      </c>
      <c r="E37" t="s">
        <v>2019</v>
      </c>
    </row>
    <row r="38" spans="1:5">
      <c r="A38" t="s">
        <v>2020</v>
      </c>
      <c r="B38" t="s">
        <v>2021</v>
      </c>
      <c r="C38" t="s">
        <v>104</v>
      </c>
      <c r="D38" t="s">
        <v>2022</v>
      </c>
      <c r="E38" t="s">
        <v>2023</v>
      </c>
    </row>
    <row r="39" spans="1:5">
      <c r="A39" t="s">
        <v>2024</v>
      </c>
      <c r="B39" t="s">
        <v>2025</v>
      </c>
      <c r="C39" t="s">
        <v>103</v>
      </c>
      <c r="D39" t="s">
        <v>2026</v>
      </c>
      <c r="E39" t="s">
        <v>2027</v>
      </c>
    </row>
    <row r="40" spans="1:5">
      <c r="A40" t="s">
        <v>2028</v>
      </c>
      <c r="B40" t="s">
        <v>2029</v>
      </c>
      <c r="C40" t="s">
        <v>103</v>
      </c>
      <c r="D40" t="s">
        <v>2030</v>
      </c>
      <c r="E40" t="s">
        <v>2031</v>
      </c>
    </row>
    <row r="41" spans="1:5">
      <c r="A41" t="s">
        <v>2032</v>
      </c>
      <c r="B41" t="s">
        <v>2033</v>
      </c>
      <c r="C41" t="s">
        <v>103</v>
      </c>
      <c r="D41" t="s">
        <v>1928</v>
      </c>
      <c r="E41" t="s">
        <v>2034</v>
      </c>
    </row>
    <row r="42" spans="1:5">
      <c r="A42" t="s">
        <v>2035</v>
      </c>
      <c r="B42" t="s">
        <v>2036</v>
      </c>
      <c r="C42" t="s">
        <v>103</v>
      </c>
      <c r="D42" t="s">
        <v>2037</v>
      </c>
      <c r="E42" t="s">
        <v>2038</v>
      </c>
    </row>
    <row r="43" spans="1:5">
      <c r="A43" t="s">
        <v>2039</v>
      </c>
      <c r="B43" t="s">
        <v>2040</v>
      </c>
      <c r="C43" t="s">
        <v>103</v>
      </c>
      <c r="D43" t="s">
        <v>1987</v>
      </c>
      <c r="E43" t="s">
        <v>2041</v>
      </c>
    </row>
    <row r="44" spans="1:5">
      <c r="A44" t="s">
        <v>2042</v>
      </c>
      <c r="B44" t="s">
        <v>2043</v>
      </c>
      <c r="C44" t="s">
        <v>103</v>
      </c>
      <c r="D44" t="s">
        <v>1999</v>
      </c>
      <c r="E44" t="s">
        <v>2044</v>
      </c>
    </row>
    <row r="45" spans="1:5">
      <c r="A45" t="s">
        <v>2045</v>
      </c>
      <c r="B45" t="s">
        <v>2046</v>
      </c>
      <c r="C45" t="s">
        <v>1898</v>
      </c>
      <c r="D45" t="s">
        <v>2088</v>
      </c>
      <c r="E45" t="s">
        <v>2047</v>
      </c>
    </row>
    <row r="46" spans="1:5">
      <c r="A46" t="s">
        <v>2048</v>
      </c>
      <c r="B46" t="s">
        <v>2049</v>
      </c>
      <c r="C46" t="s">
        <v>104</v>
      </c>
      <c r="D46" t="s">
        <v>2089</v>
      </c>
      <c r="E46" t="s">
        <v>2050</v>
      </c>
    </row>
    <row r="47" spans="1:5">
      <c r="A47" t="s">
        <v>2051</v>
      </c>
      <c r="B47" t="s">
        <v>2052</v>
      </c>
      <c r="C47" t="s">
        <v>103</v>
      </c>
      <c r="D47" t="s">
        <v>2053</v>
      </c>
      <c r="E47" t="s">
        <v>2054</v>
      </c>
    </row>
    <row r="48" spans="1:5">
      <c r="A48" t="s">
        <v>2055</v>
      </c>
      <c r="B48" t="s">
        <v>2056</v>
      </c>
      <c r="C48" t="s">
        <v>103</v>
      </c>
      <c r="D48" t="s">
        <v>2057</v>
      </c>
      <c r="E48" t="s">
        <v>2058</v>
      </c>
    </row>
    <row r="49" spans="1:5">
      <c r="A49" t="s">
        <v>2059</v>
      </c>
      <c r="B49" t="s">
        <v>2060</v>
      </c>
      <c r="C49" t="s">
        <v>103</v>
      </c>
      <c r="D49" t="s">
        <v>2061</v>
      </c>
      <c r="E49" t="s">
        <v>2062</v>
      </c>
    </row>
    <row r="50" spans="1:5">
      <c r="A50" t="s">
        <v>2063</v>
      </c>
      <c r="B50" t="s">
        <v>2064</v>
      </c>
      <c r="C50" t="s">
        <v>103</v>
      </c>
      <c r="D50" t="s">
        <v>2061</v>
      </c>
      <c r="E50" t="s">
        <v>2065</v>
      </c>
    </row>
    <row r="51" spans="1:5">
      <c r="A51" t="s">
        <v>2066</v>
      </c>
      <c r="B51" t="s">
        <v>2067</v>
      </c>
      <c r="C51" t="s">
        <v>103</v>
      </c>
      <c r="D51" t="s">
        <v>2068</v>
      </c>
      <c r="E51" t="s">
        <v>2069</v>
      </c>
    </row>
    <row r="52" spans="1:5">
      <c r="A52" t="s">
        <v>2070</v>
      </c>
      <c r="B52" t="s">
        <v>2071</v>
      </c>
      <c r="C52" t="s">
        <v>103</v>
      </c>
      <c r="D52" t="s">
        <v>2068</v>
      </c>
      <c r="E52" t="s">
        <v>2072</v>
      </c>
    </row>
    <row r="53" spans="1:5">
      <c r="A53" t="s">
        <v>2073</v>
      </c>
      <c r="B53" t="s">
        <v>2074</v>
      </c>
      <c r="C53" t="s">
        <v>103</v>
      </c>
      <c r="D53" t="s">
        <v>2075</v>
      </c>
      <c r="E53" t="s">
        <v>2076</v>
      </c>
    </row>
    <row r="54" spans="1:5">
      <c r="A54" t="s">
        <v>1797</v>
      </c>
      <c r="B54" t="s">
        <v>2077</v>
      </c>
      <c r="C54" t="s">
        <v>103</v>
      </c>
      <c r="D54" t="s">
        <v>1962</v>
      </c>
      <c r="E54" t="s">
        <v>2078</v>
      </c>
    </row>
    <row r="55" spans="1:5">
      <c r="A55" t="s">
        <v>2079</v>
      </c>
      <c r="B55" t="s">
        <v>2080</v>
      </c>
      <c r="C55" t="s">
        <v>103</v>
      </c>
      <c r="D55" t="s">
        <v>2081</v>
      </c>
      <c r="E55" t="s">
        <v>2082</v>
      </c>
    </row>
    <row r="56" spans="1:5">
      <c r="A56" t="s">
        <v>2083</v>
      </c>
      <c r="B56" t="s">
        <v>2084</v>
      </c>
      <c r="C56" t="s">
        <v>103</v>
      </c>
      <c r="D56" t="s">
        <v>2081</v>
      </c>
      <c r="E56" t="s">
        <v>2085</v>
      </c>
    </row>
    <row r="57" spans="1:5">
      <c r="A57" t="s">
        <v>2086</v>
      </c>
      <c r="B57" t="s">
        <v>2087</v>
      </c>
      <c r="C57" t="s">
        <v>103</v>
      </c>
      <c r="D57" t="s">
        <v>2081</v>
      </c>
      <c r="E57" t="s">
        <v>2090</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E3C8E-1FF8-6C43-BBFA-0E64DE0366F0}">
  <sheetPr>
    <outlinePr summaryBelow="0"/>
  </sheetPr>
  <dimension ref="A1:J29"/>
  <sheetViews>
    <sheetView zoomScale="140" zoomScaleNormal="140" workbookViewId="0">
      <pane xSplit="1" ySplit="1" topLeftCell="B3" activePane="bottomRight" state="frozen"/>
      <selection activeCell="C1" sqref="C1:C3"/>
      <selection pane="topRight" activeCell="C1" sqref="C1:C3"/>
      <selection pane="bottomLeft" activeCell="C1" sqref="C1:C3"/>
      <selection pane="bottomRight"/>
    </sheetView>
  </sheetViews>
  <sheetFormatPr baseColWidth="10" defaultColWidth="9.1640625" defaultRowHeight="13"/>
  <cols>
    <col min="1" max="1" width="8.1640625" style="87" customWidth="1"/>
    <col min="2" max="2" width="20.83203125" style="87" customWidth="1"/>
    <col min="3" max="3" width="6.6640625" style="88" customWidth="1"/>
    <col min="4" max="4" width="6.83203125" style="88" customWidth="1"/>
    <col min="5" max="5" width="11.33203125" style="88" customWidth="1"/>
    <col min="6" max="6" width="11" style="88" customWidth="1"/>
    <col min="7" max="7" width="10.6640625" style="88" customWidth="1"/>
    <col min="8" max="8" width="8.33203125" style="88" customWidth="1"/>
    <col min="9" max="9" width="6.33203125" style="88" customWidth="1"/>
    <col min="10" max="10" width="16" style="88" customWidth="1"/>
    <col min="11" max="16384" width="9.1640625" style="74"/>
  </cols>
  <sheetData>
    <row r="1" spans="1:10" ht="48">
      <c r="A1" s="176" t="s">
        <v>1175</v>
      </c>
      <c r="B1" s="177" t="s">
        <v>1</v>
      </c>
      <c r="C1" s="177" t="s">
        <v>1596</v>
      </c>
      <c r="D1" s="177" t="s">
        <v>33</v>
      </c>
      <c r="E1" s="177" t="s">
        <v>36</v>
      </c>
      <c r="F1" s="177" t="s">
        <v>1598</v>
      </c>
      <c r="G1" s="177" t="s">
        <v>1445</v>
      </c>
      <c r="H1" s="177" t="s">
        <v>1446</v>
      </c>
      <c r="I1" s="177" t="s">
        <v>1599</v>
      </c>
      <c r="J1" s="177" t="s">
        <v>1600</v>
      </c>
    </row>
    <row r="2" spans="1:10" ht="36">
      <c r="A2" s="89" t="s">
        <v>1562</v>
      </c>
      <c r="B2" s="75" t="s">
        <v>852</v>
      </c>
      <c r="C2" s="76" t="s">
        <v>853</v>
      </c>
      <c r="D2" s="76" t="s">
        <v>535</v>
      </c>
      <c r="E2" s="76" t="s">
        <v>1447</v>
      </c>
      <c r="F2" s="76" t="s">
        <v>75</v>
      </c>
      <c r="G2" s="76" t="s">
        <v>75</v>
      </c>
      <c r="H2" s="76">
        <v>2134</v>
      </c>
      <c r="I2" s="77" t="s">
        <v>908</v>
      </c>
      <c r="J2" s="76" t="s">
        <v>75</v>
      </c>
    </row>
    <row r="3" spans="1:10" ht="68" customHeight="1">
      <c r="A3" s="89" t="s">
        <v>1563</v>
      </c>
      <c r="B3" s="75" t="s">
        <v>1177</v>
      </c>
      <c r="C3" s="76" t="s">
        <v>548</v>
      </c>
      <c r="D3" s="76" t="s">
        <v>535</v>
      </c>
      <c r="E3" s="76" t="s">
        <v>1601</v>
      </c>
      <c r="F3" s="76" t="s">
        <v>815</v>
      </c>
      <c r="G3" s="76" t="s">
        <v>75</v>
      </c>
      <c r="H3" s="76" t="s">
        <v>823</v>
      </c>
      <c r="I3" s="77" t="s">
        <v>234</v>
      </c>
      <c r="J3" s="76" t="s">
        <v>1449</v>
      </c>
    </row>
    <row r="4" spans="1:10" ht="56" customHeight="1">
      <c r="A4" s="89" t="s">
        <v>1564</v>
      </c>
      <c r="B4" s="75" t="s">
        <v>1602</v>
      </c>
      <c r="C4" s="76" t="s">
        <v>41</v>
      </c>
      <c r="D4" s="76" t="s">
        <v>859</v>
      </c>
      <c r="E4" s="76" t="s">
        <v>1451</v>
      </c>
      <c r="F4" s="76" t="s">
        <v>261</v>
      </c>
      <c r="G4" s="76">
        <v>37</v>
      </c>
      <c r="H4" s="76">
        <v>94</v>
      </c>
      <c r="I4" s="77" t="s">
        <v>262</v>
      </c>
      <c r="J4" s="76" t="s">
        <v>1452</v>
      </c>
    </row>
    <row r="5" spans="1:10" ht="46" customHeight="1">
      <c r="A5" s="89" t="s">
        <v>1565</v>
      </c>
      <c r="B5" s="75" t="s">
        <v>530</v>
      </c>
      <c r="C5" s="76" t="s">
        <v>531</v>
      </c>
      <c r="D5" s="76" t="s">
        <v>535</v>
      </c>
      <c r="E5" s="76" t="s">
        <v>1453</v>
      </c>
      <c r="F5" s="76" t="s">
        <v>75</v>
      </c>
      <c r="G5" s="76">
        <v>3872</v>
      </c>
      <c r="H5" s="76">
        <v>6114</v>
      </c>
      <c r="I5" s="77" t="s">
        <v>824</v>
      </c>
      <c r="J5" s="76" t="s">
        <v>75</v>
      </c>
    </row>
    <row r="6" spans="1:10" ht="48">
      <c r="A6" s="90" t="s">
        <v>1566</v>
      </c>
      <c r="B6" s="75" t="s">
        <v>1184</v>
      </c>
      <c r="C6" s="76" t="s">
        <v>740</v>
      </c>
      <c r="D6" s="76" t="s">
        <v>741</v>
      </c>
      <c r="E6" s="76" t="s">
        <v>1454</v>
      </c>
      <c r="F6" s="76" t="s">
        <v>743</v>
      </c>
      <c r="G6" s="76" t="s">
        <v>75</v>
      </c>
      <c r="H6" s="76" t="s">
        <v>744</v>
      </c>
      <c r="I6" s="77" t="s">
        <v>745</v>
      </c>
      <c r="J6" s="76" t="s">
        <v>748</v>
      </c>
    </row>
    <row r="7" spans="1:10" ht="58" customHeight="1">
      <c r="A7" s="90" t="s">
        <v>1567</v>
      </c>
      <c r="B7" s="75" t="s">
        <v>861</v>
      </c>
      <c r="C7" s="76" t="s">
        <v>862</v>
      </c>
      <c r="D7" s="76" t="s">
        <v>68</v>
      </c>
      <c r="E7" s="76" t="s">
        <v>1456</v>
      </c>
      <c r="F7" s="76" t="s">
        <v>75</v>
      </c>
      <c r="G7" s="76">
        <v>135</v>
      </c>
      <c r="H7" s="76">
        <v>294</v>
      </c>
      <c r="I7" s="77" t="s">
        <v>866</v>
      </c>
      <c r="J7" s="76" t="s">
        <v>1457</v>
      </c>
    </row>
    <row r="8" spans="1:10" ht="48">
      <c r="A8" s="91" t="s">
        <v>1568</v>
      </c>
      <c r="B8" s="79" t="s">
        <v>6</v>
      </c>
      <c r="C8" s="78">
        <v>6</v>
      </c>
      <c r="D8" s="78" t="s">
        <v>68</v>
      </c>
      <c r="E8" s="78" t="s">
        <v>1459</v>
      </c>
      <c r="F8" s="78" t="s">
        <v>233</v>
      </c>
      <c r="G8" s="78">
        <v>145</v>
      </c>
      <c r="H8" s="78">
        <v>204</v>
      </c>
      <c r="I8" s="80" t="s">
        <v>234</v>
      </c>
      <c r="J8" s="78" t="s">
        <v>75</v>
      </c>
    </row>
    <row r="9" spans="1:10" ht="48">
      <c r="A9" s="89" t="s">
        <v>1569</v>
      </c>
      <c r="B9" s="75" t="s">
        <v>207</v>
      </c>
      <c r="C9" s="76" t="s">
        <v>255</v>
      </c>
      <c r="D9" s="76" t="s">
        <v>214</v>
      </c>
      <c r="E9" s="76" t="s">
        <v>1461</v>
      </c>
      <c r="F9" s="76" t="s">
        <v>75</v>
      </c>
      <c r="G9" s="76" t="s">
        <v>75</v>
      </c>
      <c r="H9" s="76">
        <v>12290</v>
      </c>
      <c r="I9" s="77" t="s">
        <v>211</v>
      </c>
      <c r="J9" s="76" t="s">
        <v>75</v>
      </c>
    </row>
    <row r="10" spans="1:10" ht="66" customHeight="1">
      <c r="A10" s="89" t="s">
        <v>1570</v>
      </c>
      <c r="B10" s="75" t="s">
        <v>1189</v>
      </c>
      <c r="C10" s="76" t="s">
        <v>502</v>
      </c>
      <c r="D10" s="76" t="s">
        <v>505</v>
      </c>
      <c r="E10" s="76" t="s">
        <v>1464</v>
      </c>
      <c r="F10" s="76" t="s">
        <v>506</v>
      </c>
      <c r="G10" s="76" t="s">
        <v>75</v>
      </c>
      <c r="H10" s="76" t="s">
        <v>507</v>
      </c>
      <c r="I10" s="77" t="s">
        <v>508</v>
      </c>
      <c r="J10" s="76" t="s">
        <v>75</v>
      </c>
    </row>
    <row r="11" spans="1:10" ht="56" customHeight="1">
      <c r="A11" s="89" t="s">
        <v>1571</v>
      </c>
      <c r="B11" s="75" t="s">
        <v>1191</v>
      </c>
      <c r="C11" s="76" t="s">
        <v>881</v>
      </c>
      <c r="D11" s="76" t="s">
        <v>884</v>
      </c>
      <c r="E11" s="76" t="s">
        <v>1465</v>
      </c>
      <c r="F11" s="76" t="s">
        <v>75</v>
      </c>
      <c r="G11" s="76">
        <v>197</v>
      </c>
      <c r="H11" s="76" t="s">
        <v>885</v>
      </c>
      <c r="I11" s="77" t="s">
        <v>234</v>
      </c>
      <c r="J11" s="76" t="s">
        <v>1466</v>
      </c>
    </row>
    <row r="12" spans="1:10" ht="37" customHeight="1">
      <c r="A12" s="89" t="s">
        <v>1572</v>
      </c>
      <c r="B12" s="75" t="s">
        <v>1193</v>
      </c>
      <c r="C12" s="76" t="s">
        <v>898</v>
      </c>
      <c r="D12" s="76" t="s">
        <v>68</v>
      </c>
      <c r="E12" s="76" t="s">
        <v>1468</v>
      </c>
      <c r="F12" s="76" t="s">
        <v>75</v>
      </c>
      <c r="G12" s="76">
        <v>45</v>
      </c>
      <c r="H12" s="76" t="s">
        <v>75</v>
      </c>
      <c r="I12" s="77" t="s">
        <v>511</v>
      </c>
      <c r="J12" s="76" t="s">
        <v>75</v>
      </c>
    </row>
    <row r="13" spans="1:10" ht="36">
      <c r="A13" s="89" t="s">
        <v>1573</v>
      </c>
      <c r="B13" s="75" t="s">
        <v>1194</v>
      </c>
      <c r="C13" s="76" t="s">
        <v>482</v>
      </c>
      <c r="D13" s="76" t="s">
        <v>68</v>
      </c>
      <c r="E13" s="76" t="s">
        <v>1469</v>
      </c>
      <c r="F13" s="76" t="s">
        <v>484</v>
      </c>
      <c r="G13" s="76" t="s">
        <v>75</v>
      </c>
      <c r="H13" s="76">
        <v>84</v>
      </c>
      <c r="I13" s="77" t="s">
        <v>481</v>
      </c>
      <c r="J13" s="76" t="s">
        <v>75</v>
      </c>
    </row>
    <row r="14" spans="1:10" ht="48">
      <c r="A14" s="89" t="s">
        <v>1574</v>
      </c>
      <c r="B14" s="75" t="s">
        <v>1196</v>
      </c>
      <c r="C14" s="76" t="s">
        <v>254</v>
      </c>
      <c r="D14" s="76" t="s">
        <v>68</v>
      </c>
      <c r="E14" s="76" t="s">
        <v>1470</v>
      </c>
      <c r="F14" s="76" t="s">
        <v>191</v>
      </c>
      <c r="G14" s="76" t="s">
        <v>75</v>
      </c>
      <c r="H14" s="76">
        <v>173</v>
      </c>
      <c r="I14" s="77" t="s">
        <v>192</v>
      </c>
      <c r="J14" s="76" t="s">
        <v>1471</v>
      </c>
    </row>
    <row r="15" spans="1:10" ht="56" customHeight="1">
      <c r="A15" s="89" t="s">
        <v>1585</v>
      </c>
      <c r="B15" s="75" t="s">
        <v>1198</v>
      </c>
      <c r="C15" s="76" t="s">
        <v>1027</v>
      </c>
      <c r="D15" s="76" t="s">
        <v>542</v>
      </c>
      <c r="E15" s="76" t="s">
        <v>1472</v>
      </c>
      <c r="F15" s="76" t="s">
        <v>1473</v>
      </c>
      <c r="G15" s="76">
        <v>515</v>
      </c>
      <c r="H15" s="76">
        <v>572</v>
      </c>
      <c r="I15" s="77" t="s">
        <v>1031</v>
      </c>
      <c r="J15" s="76" t="s">
        <v>1032</v>
      </c>
    </row>
    <row r="16" spans="1:10" ht="56" customHeight="1">
      <c r="A16" s="89" t="s">
        <v>1575</v>
      </c>
      <c r="B16" s="75" t="s">
        <v>1199</v>
      </c>
      <c r="C16" s="76" t="s">
        <v>904</v>
      </c>
      <c r="D16" s="76" t="s">
        <v>68</v>
      </c>
      <c r="E16" s="76" t="s">
        <v>1474</v>
      </c>
      <c r="F16" s="76" t="s">
        <v>75</v>
      </c>
      <c r="G16" s="76">
        <v>15</v>
      </c>
      <c r="H16" s="76">
        <v>15</v>
      </c>
      <c r="I16" s="76">
        <v>1</v>
      </c>
      <c r="J16" s="76" t="s">
        <v>75</v>
      </c>
    </row>
    <row r="17" spans="1:10" ht="87" customHeight="1">
      <c r="A17" s="89" t="s">
        <v>1576</v>
      </c>
      <c r="B17" s="75" t="s">
        <v>4</v>
      </c>
      <c r="C17" s="76" t="s">
        <v>420</v>
      </c>
      <c r="D17" s="76" t="s">
        <v>68</v>
      </c>
      <c r="E17" s="76" t="s">
        <v>1476</v>
      </c>
      <c r="F17" s="76" t="s">
        <v>423</v>
      </c>
      <c r="G17" s="76">
        <v>1064</v>
      </c>
      <c r="H17" s="76">
        <v>2120</v>
      </c>
      <c r="I17" s="77" t="s">
        <v>424</v>
      </c>
      <c r="J17" s="76" t="s">
        <v>425</v>
      </c>
    </row>
    <row r="18" spans="1:10" ht="46" customHeight="1">
      <c r="A18" s="89" t="s">
        <v>1577</v>
      </c>
      <c r="B18" s="75" t="s">
        <v>1201</v>
      </c>
      <c r="C18" s="76" t="s">
        <v>256</v>
      </c>
      <c r="D18" s="76" t="s">
        <v>147</v>
      </c>
      <c r="E18" s="76" t="s">
        <v>1478</v>
      </c>
      <c r="F18" s="76" t="s">
        <v>149</v>
      </c>
      <c r="G18" s="76" t="s">
        <v>150</v>
      </c>
      <c r="H18" s="76" t="s">
        <v>151</v>
      </c>
      <c r="I18" s="77" t="s">
        <v>152</v>
      </c>
      <c r="J18" s="76" t="s">
        <v>1479</v>
      </c>
    </row>
    <row r="19" spans="1:10" ht="66" customHeight="1">
      <c r="A19" s="89" t="s">
        <v>1578</v>
      </c>
      <c r="B19" s="75" t="s">
        <v>1203</v>
      </c>
      <c r="C19" s="76" t="s">
        <v>555</v>
      </c>
      <c r="D19" s="76" t="s">
        <v>147</v>
      </c>
      <c r="E19" s="76" t="s">
        <v>1480</v>
      </c>
      <c r="F19" s="76" t="s">
        <v>558</v>
      </c>
      <c r="G19" s="76" t="s">
        <v>559</v>
      </c>
      <c r="H19" s="76">
        <v>849</v>
      </c>
      <c r="I19" s="77" t="s">
        <v>560</v>
      </c>
      <c r="J19" s="76" t="s">
        <v>1603</v>
      </c>
    </row>
    <row r="20" spans="1:10" ht="56" customHeight="1">
      <c r="A20" s="89" t="s">
        <v>1586</v>
      </c>
      <c r="B20" s="75" t="s">
        <v>1205</v>
      </c>
      <c r="C20" s="76" t="s">
        <v>257</v>
      </c>
      <c r="D20" s="76" t="s">
        <v>113</v>
      </c>
      <c r="E20" s="76" t="s">
        <v>1481</v>
      </c>
      <c r="F20" s="76" t="s">
        <v>116</v>
      </c>
      <c r="G20" s="76" t="s">
        <v>122</v>
      </c>
      <c r="H20" s="76" t="s">
        <v>123</v>
      </c>
      <c r="I20" s="77" t="s">
        <v>117</v>
      </c>
      <c r="J20" s="76" t="s">
        <v>1604</v>
      </c>
    </row>
    <row r="21" spans="1:10" ht="47" customHeight="1">
      <c r="A21" s="89" t="s">
        <v>1587</v>
      </c>
      <c r="B21" s="75" t="s">
        <v>3</v>
      </c>
      <c r="C21" s="76" t="s">
        <v>603</v>
      </c>
      <c r="D21" s="76" t="s">
        <v>113</v>
      </c>
      <c r="E21" s="76" t="s">
        <v>1483</v>
      </c>
      <c r="F21" s="76" t="s">
        <v>1484</v>
      </c>
      <c r="G21" s="76">
        <v>354</v>
      </c>
      <c r="H21" s="76">
        <v>334</v>
      </c>
      <c r="I21" s="77" t="s">
        <v>606</v>
      </c>
      <c r="J21" s="76" t="s">
        <v>1605</v>
      </c>
    </row>
    <row r="22" spans="1:10" ht="56" customHeight="1">
      <c r="A22" s="92" t="s">
        <v>1579</v>
      </c>
      <c r="B22" s="81" t="s">
        <v>5</v>
      </c>
      <c r="C22" s="82" t="s">
        <v>638</v>
      </c>
      <c r="D22" s="82" t="s">
        <v>641</v>
      </c>
      <c r="E22" s="82" t="s">
        <v>1486</v>
      </c>
      <c r="F22" s="82" t="s">
        <v>75</v>
      </c>
      <c r="G22" s="82" t="s">
        <v>75</v>
      </c>
      <c r="H22" s="82">
        <v>30</v>
      </c>
      <c r="I22" s="82" t="s">
        <v>642</v>
      </c>
      <c r="J22" s="76" t="s">
        <v>1471</v>
      </c>
    </row>
    <row r="23" spans="1:10" ht="54" customHeight="1">
      <c r="A23" s="92" t="s">
        <v>1580</v>
      </c>
      <c r="B23" s="81" t="s">
        <v>1209</v>
      </c>
      <c r="C23" s="82" t="s">
        <v>794</v>
      </c>
      <c r="D23" s="82" t="s">
        <v>68</v>
      </c>
      <c r="E23" s="82" t="s">
        <v>1488</v>
      </c>
      <c r="F23" s="82" t="s">
        <v>75</v>
      </c>
      <c r="G23" s="82">
        <v>527</v>
      </c>
      <c r="H23" s="82">
        <v>1033</v>
      </c>
      <c r="I23" s="82" t="s">
        <v>569</v>
      </c>
      <c r="J23" s="82" t="s">
        <v>1606</v>
      </c>
    </row>
    <row r="24" spans="1:10" ht="56" customHeight="1">
      <c r="A24" s="92" t="s">
        <v>1581</v>
      </c>
      <c r="B24" s="81" t="s">
        <v>1213</v>
      </c>
      <c r="C24" s="82" t="s">
        <v>493</v>
      </c>
      <c r="D24" s="82" t="s">
        <v>497</v>
      </c>
      <c r="E24" s="82" t="s">
        <v>1491</v>
      </c>
      <c r="F24" s="82" t="s">
        <v>75</v>
      </c>
      <c r="G24" s="82" t="s">
        <v>75</v>
      </c>
      <c r="H24" s="82" t="s">
        <v>75</v>
      </c>
      <c r="I24" s="83" t="s">
        <v>499</v>
      </c>
      <c r="J24" s="76" t="s">
        <v>1471</v>
      </c>
    </row>
    <row r="25" spans="1:10" ht="57" customHeight="1">
      <c r="A25" s="92" t="s">
        <v>1588</v>
      </c>
      <c r="B25" s="81" t="s">
        <v>2</v>
      </c>
      <c r="C25" s="82" t="s">
        <v>968</v>
      </c>
      <c r="D25" s="82" t="s">
        <v>542</v>
      </c>
      <c r="E25" s="82" t="s">
        <v>1492</v>
      </c>
      <c r="F25" s="82" t="s">
        <v>972</v>
      </c>
      <c r="G25" s="82" t="s">
        <v>75</v>
      </c>
      <c r="H25" s="82">
        <v>69</v>
      </c>
      <c r="I25" s="82" t="s">
        <v>973</v>
      </c>
      <c r="J25" s="82" t="s">
        <v>75</v>
      </c>
    </row>
    <row r="26" spans="1:10" ht="56" customHeight="1">
      <c r="A26" s="92" t="s">
        <v>1589</v>
      </c>
      <c r="B26" s="81" t="s">
        <v>1216</v>
      </c>
      <c r="C26" s="82" t="s">
        <v>571</v>
      </c>
      <c r="D26" s="82" t="s">
        <v>577</v>
      </c>
      <c r="E26" s="82" t="s">
        <v>1493</v>
      </c>
      <c r="F26" s="82" t="s">
        <v>575</v>
      </c>
      <c r="G26" s="82">
        <v>159</v>
      </c>
      <c r="H26" s="82">
        <v>180</v>
      </c>
      <c r="I26" s="84" t="s">
        <v>511</v>
      </c>
      <c r="J26" s="82" t="s">
        <v>1014</v>
      </c>
    </row>
    <row r="27" spans="1:10" s="85" customFormat="1" ht="67" customHeight="1">
      <c r="A27" s="92" t="s">
        <v>1582</v>
      </c>
      <c r="B27" s="81" t="s">
        <v>0</v>
      </c>
      <c r="C27" s="82" t="s">
        <v>578</v>
      </c>
      <c r="D27" s="82" t="s">
        <v>546</v>
      </c>
      <c r="E27" s="82" t="s">
        <v>1496</v>
      </c>
      <c r="F27" s="82" t="s">
        <v>75</v>
      </c>
      <c r="G27" s="82" t="s">
        <v>75</v>
      </c>
      <c r="H27" s="82" t="s">
        <v>581</v>
      </c>
      <c r="I27" s="82" t="s">
        <v>75</v>
      </c>
      <c r="J27" s="82" t="s">
        <v>1497</v>
      </c>
    </row>
    <row r="28" spans="1:10" s="85" customFormat="1" ht="46" customHeight="1">
      <c r="A28" s="93" t="s">
        <v>1583</v>
      </c>
      <c r="B28" s="86" t="s">
        <v>513</v>
      </c>
      <c r="C28" s="19" t="s">
        <v>514</v>
      </c>
      <c r="D28" s="19" t="s">
        <v>739</v>
      </c>
      <c r="E28" s="19" t="s">
        <v>1498</v>
      </c>
      <c r="F28" s="19" t="s">
        <v>518</v>
      </c>
      <c r="G28" s="19" t="s">
        <v>75</v>
      </c>
      <c r="H28" s="19" t="s">
        <v>75</v>
      </c>
      <c r="I28" s="19" t="s">
        <v>519</v>
      </c>
      <c r="J28" s="19" t="s">
        <v>75</v>
      </c>
    </row>
    <row r="29" spans="1:10" s="85" customFormat="1" ht="36">
      <c r="A29" s="96" t="s">
        <v>1584</v>
      </c>
      <c r="B29" s="97" t="s">
        <v>1221</v>
      </c>
      <c r="C29" s="98" t="s">
        <v>585</v>
      </c>
      <c r="D29" s="98" t="s">
        <v>68</v>
      </c>
      <c r="E29" s="98" t="s">
        <v>1499</v>
      </c>
      <c r="F29" s="98" t="s">
        <v>589</v>
      </c>
      <c r="G29" s="98" t="s">
        <v>75</v>
      </c>
      <c r="H29" s="98">
        <v>397</v>
      </c>
      <c r="I29" s="99" t="s">
        <v>592</v>
      </c>
      <c r="J29" s="98" t="s">
        <v>75</v>
      </c>
    </row>
  </sheetData>
  <pageMargins left="0.7" right="0.7" top="0.75" bottom="0.75" header="0.3" footer="0.3"/>
  <pageSetup orientation="portrait"/>
  <ignoredErrors>
    <ignoredError sqref="I21 I24 I15" twoDigitTextYear="1"/>
  </ignoredErrors>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4"/>
  <sheetViews>
    <sheetView tabSelected="1" zoomScale="150" zoomScaleNormal="150" zoomScalePageLayoutView="125" workbookViewId="0">
      <selection activeCell="A2" sqref="A2"/>
    </sheetView>
  </sheetViews>
  <sheetFormatPr baseColWidth="10" defaultColWidth="10.83203125" defaultRowHeight="13"/>
  <cols>
    <col min="1" max="1" width="23.6640625" style="29" bestFit="1" customWidth="1"/>
    <col min="2" max="2" width="0.5" customWidth="1"/>
    <col min="3" max="3" width="2.5" customWidth="1"/>
    <col min="4" max="7" width="2.5" bestFit="1" customWidth="1"/>
    <col min="8" max="8" width="2.5" customWidth="1"/>
    <col min="9" max="11" width="2.5" bestFit="1" customWidth="1"/>
    <col min="12" max="13" width="2.5" customWidth="1"/>
    <col min="14" max="15" width="2.5" bestFit="1" customWidth="1"/>
    <col min="16" max="16" width="2.5" customWidth="1"/>
    <col min="17" max="25" width="2.5" bestFit="1" customWidth="1"/>
    <col min="26" max="26" width="0.5" customWidth="1"/>
    <col min="27" max="27" width="2.83203125" style="24" bestFit="1" customWidth="1"/>
    <col min="28" max="28" width="0.5" customWidth="1"/>
    <col min="29" max="29" width="2.5" bestFit="1" customWidth="1"/>
    <col min="30" max="30" width="2.5" customWidth="1"/>
    <col min="31" max="34" width="2.5" bestFit="1" customWidth="1"/>
    <col min="35" max="35" width="0.5" customWidth="1"/>
    <col min="36" max="36" width="2.83203125" style="24" bestFit="1" customWidth="1"/>
    <col min="37" max="37" width="0.5" customWidth="1"/>
    <col min="38" max="38" width="2.83203125" style="24" bestFit="1" customWidth="1"/>
  </cols>
  <sheetData>
    <row r="1" spans="1:38">
      <c r="A1" s="159"/>
      <c r="C1" s="219" t="s">
        <v>1246</v>
      </c>
      <c r="D1" s="220"/>
      <c r="E1" s="220"/>
      <c r="F1" s="220"/>
      <c r="G1" s="220"/>
      <c r="H1" s="220"/>
      <c r="I1" s="220"/>
      <c r="J1" s="220"/>
      <c r="K1" s="220"/>
      <c r="L1" s="220"/>
      <c r="M1" s="220"/>
      <c r="N1" s="220"/>
      <c r="O1" s="220"/>
      <c r="P1" s="220"/>
      <c r="Q1" s="220"/>
      <c r="R1" s="220"/>
      <c r="S1" s="220"/>
      <c r="T1" s="220"/>
      <c r="U1" s="220"/>
      <c r="V1" s="220"/>
      <c r="W1" s="220"/>
      <c r="X1" s="220"/>
      <c r="Y1" s="220"/>
      <c r="Z1" s="161"/>
      <c r="AA1" s="162"/>
      <c r="AB1" s="163"/>
      <c r="AC1" s="219" t="s">
        <v>1022</v>
      </c>
      <c r="AD1" s="220"/>
      <c r="AE1" s="220"/>
      <c r="AF1" s="220"/>
      <c r="AG1" s="220"/>
      <c r="AH1" s="220"/>
      <c r="AI1" s="161"/>
      <c r="AJ1" s="162"/>
      <c r="AK1" s="164"/>
      <c r="AL1" s="160"/>
    </row>
    <row r="2" spans="1:38" s="26" customFormat="1" ht="86" customHeight="1">
      <c r="A2" s="167"/>
      <c r="B2" s="206" t="s">
        <v>799</v>
      </c>
      <c r="C2" s="208" t="s">
        <v>1562</v>
      </c>
      <c r="D2" s="208" t="s">
        <v>1563</v>
      </c>
      <c r="E2" s="210" t="s">
        <v>1564</v>
      </c>
      <c r="F2" s="221" t="s">
        <v>1565</v>
      </c>
      <c r="G2" s="210" t="s">
        <v>1566</v>
      </c>
      <c r="H2" s="210" t="s">
        <v>1567</v>
      </c>
      <c r="I2" s="210" t="s">
        <v>1568</v>
      </c>
      <c r="J2" s="210" t="s">
        <v>1569</v>
      </c>
      <c r="K2" s="210" t="s">
        <v>1570</v>
      </c>
      <c r="L2" s="208" t="s">
        <v>1571</v>
      </c>
      <c r="M2" s="208" t="s">
        <v>1572</v>
      </c>
      <c r="N2" s="208" t="s">
        <v>1573</v>
      </c>
      <c r="O2" s="208" t="s">
        <v>1574</v>
      </c>
      <c r="P2" s="208" t="s">
        <v>1575</v>
      </c>
      <c r="Q2" s="210" t="s">
        <v>1576</v>
      </c>
      <c r="R2" s="208" t="s">
        <v>1577</v>
      </c>
      <c r="S2" s="208" t="s">
        <v>1578</v>
      </c>
      <c r="T2" s="210" t="s">
        <v>1579</v>
      </c>
      <c r="U2" s="217" t="s">
        <v>1580</v>
      </c>
      <c r="V2" s="208" t="s">
        <v>1581</v>
      </c>
      <c r="W2" s="208" t="s">
        <v>1582</v>
      </c>
      <c r="X2" s="208" t="s">
        <v>1583</v>
      </c>
      <c r="Y2" s="208" t="s">
        <v>1584</v>
      </c>
      <c r="Z2" s="212"/>
      <c r="AA2" s="214" t="s">
        <v>1560</v>
      </c>
      <c r="AB2" s="165"/>
      <c r="AC2" s="210" t="s">
        <v>1569</v>
      </c>
      <c r="AD2" s="208" t="s">
        <v>1585</v>
      </c>
      <c r="AE2" s="210" t="s">
        <v>1586</v>
      </c>
      <c r="AF2" s="208" t="s">
        <v>1587</v>
      </c>
      <c r="AG2" s="208" t="s">
        <v>1588</v>
      </c>
      <c r="AH2" s="210" t="s">
        <v>1589</v>
      </c>
      <c r="AI2" s="212"/>
      <c r="AJ2" s="214" t="s">
        <v>1561</v>
      </c>
      <c r="AK2" s="215"/>
      <c r="AL2" s="204" t="s">
        <v>800</v>
      </c>
    </row>
    <row r="3" spans="1:38" s="26" customFormat="1" ht="19" customHeight="1">
      <c r="A3" s="166" t="s">
        <v>1004</v>
      </c>
      <c r="B3" s="207"/>
      <c r="C3" s="209"/>
      <c r="D3" s="209"/>
      <c r="E3" s="211"/>
      <c r="F3" s="222"/>
      <c r="G3" s="211"/>
      <c r="H3" s="211"/>
      <c r="I3" s="211"/>
      <c r="J3" s="211"/>
      <c r="K3" s="211"/>
      <c r="L3" s="209"/>
      <c r="M3" s="209"/>
      <c r="N3" s="209"/>
      <c r="O3" s="209"/>
      <c r="P3" s="209"/>
      <c r="Q3" s="211"/>
      <c r="R3" s="209"/>
      <c r="S3" s="209"/>
      <c r="T3" s="211"/>
      <c r="U3" s="218"/>
      <c r="V3" s="209"/>
      <c r="W3" s="209"/>
      <c r="X3" s="209"/>
      <c r="Y3" s="209"/>
      <c r="Z3" s="213"/>
      <c r="AA3" s="205"/>
      <c r="AB3" s="165"/>
      <c r="AC3" s="211"/>
      <c r="AD3" s="209"/>
      <c r="AE3" s="211"/>
      <c r="AF3" s="209"/>
      <c r="AG3" s="209"/>
      <c r="AH3" s="211"/>
      <c r="AI3" s="213"/>
      <c r="AJ3" s="205"/>
      <c r="AK3" s="216"/>
      <c r="AL3" s="205"/>
    </row>
    <row r="4" spans="1:38" ht="13" customHeight="1">
      <c r="A4" s="130" t="s">
        <v>801</v>
      </c>
      <c r="B4" s="131"/>
      <c r="C4" s="131">
        <f t="shared" ref="C4:Y4" si="0">COUNTIF(C5:C13,"x")</f>
        <v>0</v>
      </c>
      <c r="D4" s="131">
        <f t="shared" si="0"/>
        <v>2</v>
      </c>
      <c r="E4" s="131">
        <f t="shared" si="0"/>
        <v>1</v>
      </c>
      <c r="F4" s="131">
        <f t="shared" si="0"/>
        <v>0</v>
      </c>
      <c r="G4" s="131">
        <f t="shared" si="0"/>
        <v>2</v>
      </c>
      <c r="H4" s="131">
        <f t="shared" si="0"/>
        <v>5</v>
      </c>
      <c r="I4" s="131">
        <f t="shared" si="0"/>
        <v>3</v>
      </c>
      <c r="J4" s="131">
        <f t="shared" si="0"/>
        <v>1</v>
      </c>
      <c r="K4" s="131">
        <f t="shared" si="0"/>
        <v>3</v>
      </c>
      <c r="L4" s="131">
        <f t="shared" si="0"/>
        <v>5</v>
      </c>
      <c r="M4" s="131">
        <f t="shared" si="0"/>
        <v>0</v>
      </c>
      <c r="N4" s="131">
        <f t="shared" si="0"/>
        <v>0</v>
      </c>
      <c r="O4" s="131">
        <f t="shared" si="0"/>
        <v>0</v>
      </c>
      <c r="P4" s="131">
        <f t="shared" si="0"/>
        <v>0</v>
      </c>
      <c r="Q4" s="131">
        <f t="shared" si="0"/>
        <v>3</v>
      </c>
      <c r="R4" s="131">
        <f t="shared" si="0"/>
        <v>4</v>
      </c>
      <c r="S4" s="131">
        <f t="shared" si="0"/>
        <v>2</v>
      </c>
      <c r="T4" s="131">
        <f t="shared" si="0"/>
        <v>0</v>
      </c>
      <c r="U4" s="131">
        <f t="shared" si="0"/>
        <v>0</v>
      </c>
      <c r="V4" s="131">
        <f t="shared" si="0"/>
        <v>2</v>
      </c>
      <c r="W4" s="131">
        <f t="shared" si="0"/>
        <v>2</v>
      </c>
      <c r="X4" s="131">
        <f t="shared" si="0"/>
        <v>0</v>
      </c>
      <c r="Y4" s="131">
        <f t="shared" si="0"/>
        <v>2</v>
      </c>
      <c r="Z4" s="131"/>
      <c r="AA4" s="142">
        <f>SUM(C4:Y4)</f>
        <v>37</v>
      </c>
      <c r="AB4" s="131"/>
      <c r="AC4" s="131">
        <f t="shared" ref="AC4:AH4" si="1">COUNTIF(AC5:AC13,"x")</f>
        <v>0</v>
      </c>
      <c r="AD4" s="131">
        <f t="shared" si="1"/>
        <v>5</v>
      </c>
      <c r="AE4" s="131">
        <f t="shared" si="1"/>
        <v>5</v>
      </c>
      <c r="AF4" s="131">
        <f t="shared" si="1"/>
        <v>4</v>
      </c>
      <c r="AG4" s="131">
        <f t="shared" si="1"/>
        <v>2</v>
      </c>
      <c r="AH4" s="131">
        <f t="shared" si="1"/>
        <v>3</v>
      </c>
      <c r="AI4" s="131"/>
      <c r="AJ4" s="142">
        <f>SUM(AC4:AH4)</f>
        <v>19</v>
      </c>
      <c r="AK4" s="131"/>
      <c r="AL4" s="142">
        <f t="shared" ref="AL4:AL24" si="2">AA4+AJ4</f>
        <v>56</v>
      </c>
    </row>
    <row r="5" spans="1:38">
      <c r="A5" s="139" t="s">
        <v>1003</v>
      </c>
      <c r="B5" s="137"/>
      <c r="C5" s="137"/>
      <c r="D5" s="137" t="s">
        <v>816</v>
      </c>
      <c r="E5" s="137" t="s">
        <v>816</v>
      </c>
      <c r="F5" s="137"/>
      <c r="G5" s="137" t="s">
        <v>816</v>
      </c>
      <c r="H5" s="137" t="s">
        <v>816</v>
      </c>
      <c r="I5" s="137" t="s">
        <v>816</v>
      </c>
      <c r="J5" s="137" t="s">
        <v>816</v>
      </c>
      <c r="K5" s="137" t="s">
        <v>816</v>
      </c>
      <c r="L5" s="137" t="s">
        <v>816</v>
      </c>
      <c r="M5" s="137"/>
      <c r="N5" s="137"/>
      <c r="O5" s="137"/>
      <c r="P5" s="137"/>
      <c r="Q5" s="137" t="s">
        <v>816</v>
      </c>
      <c r="R5" s="137" t="s">
        <v>816</v>
      </c>
      <c r="S5" s="137" t="s">
        <v>816</v>
      </c>
      <c r="T5" s="137"/>
      <c r="U5" s="137"/>
      <c r="V5" s="137" t="s">
        <v>816</v>
      </c>
      <c r="W5" s="137" t="s">
        <v>816</v>
      </c>
      <c r="X5" s="137"/>
      <c r="Y5" s="137" t="s">
        <v>816</v>
      </c>
      <c r="Z5" s="137"/>
      <c r="AA5" s="136">
        <f t="shared" ref="AA5:AA13" si="3">COUNTIF(C5:Y5,"x")</f>
        <v>14</v>
      </c>
      <c r="AB5" s="137"/>
      <c r="AC5" s="137"/>
      <c r="AD5" s="137" t="s">
        <v>816</v>
      </c>
      <c r="AE5" s="137" t="s">
        <v>816</v>
      </c>
      <c r="AF5" s="137" t="s">
        <v>816</v>
      </c>
      <c r="AG5" s="137"/>
      <c r="AH5" s="137" t="s">
        <v>816</v>
      </c>
      <c r="AI5" s="137"/>
      <c r="AJ5" s="136">
        <f t="shared" ref="AJ5:AJ13" si="4">COUNTIF(AC5:AH5,"x")</f>
        <v>4</v>
      </c>
      <c r="AK5" s="137"/>
      <c r="AL5" s="136">
        <f t="shared" si="2"/>
        <v>18</v>
      </c>
    </row>
    <row r="6" spans="1:38">
      <c r="A6" s="140" t="s">
        <v>802</v>
      </c>
      <c r="B6" s="141"/>
      <c r="C6" s="141"/>
      <c r="D6" s="141"/>
      <c r="E6" s="141"/>
      <c r="F6" s="141"/>
      <c r="G6" s="141" t="s">
        <v>816</v>
      </c>
      <c r="H6" s="141" t="s">
        <v>816</v>
      </c>
      <c r="I6" s="141"/>
      <c r="J6" s="141"/>
      <c r="K6" s="141" t="s">
        <v>816</v>
      </c>
      <c r="L6" s="141" t="s">
        <v>816</v>
      </c>
      <c r="M6" s="141"/>
      <c r="N6" s="141"/>
      <c r="O6" s="141"/>
      <c r="P6" s="141"/>
      <c r="Q6" s="141" t="s">
        <v>816</v>
      </c>
      <c r="R6" s="141" t="s">
        <v>816</v>
      </c>
      <c r="S6" s="141" t="s">
        <v>816</v>
      </c>
      <c r="T6" s="141"/>
      <c r="U6" s="141"/>
      <c r="V6" s="141" t="s">
        <v>816</v>
      </c>
      <c r="W6" s="141"/>
      <c r="X6" s="141"/>
      <c r="Y6" s="141" t="s">
        <v>816</v>
      </c>
      <c r="Z6" s="141"/>
      <c r="AA6" s="136">
        <f t="shared" si="3"/>
        <v>9</v>
      </c>
      <c r="AB6" s="141"/>
      <c r="AC6" s="141"/>
      <c r="AD6" s="141" t="s">
        <v>816</v>
      </c>
      <c r="AE6" s="141" t="s">
        <v>816</v>
      </c>
      <c r="AF6" s="141" t="s">
        <v>816</v>
      </c>
      <c r="AG6" s="141" t="s">
        <v>816</v>
      </c>
      <c r="AH6" s="141" t="s">
        <v>816</v>
      </c>
      <c r="AI6" s="141"/>
      <c r="AJ6" s="136">
        <f t="shared" si="4"/>
        <v>5</v>
      </c>
      <c r="AK6" s="141"/>
      <c r="AL6" s="136">
        <f t="shared" si="2"/>
        <v>14</v>
      </c>
    </row>
    <row r="7" spans="1:38">
      <c r="A7" s="139" t="s">
        <v>803</v>
      </c>
      <c r="B7" s="137"/>
      <c r="C7" s="137"/>
      <c r="D7" s="137"/>
      <c r="E7" s="137"/>
      <c r="F7" s="137"/>
      <c r="G7" s="137"/>
      <c r="H7" s="137" t="s">
        <v>816</v>
      </c>
      <c r="I7" s="137" t="s">
        <v>816</v>
      </c>
      <c r="J7" s="137"/>
      <c r="K7" s="137" t="s">
        <v>816</v>
      </c>
      <c r="L7" s="137" t="s">
        <v>816</v>
      </c>
      <c r="M7" s="137"/>
      <c r="N7" s="137"/>
      <c r="O7" s="137"/>
      <c r="P7" s="137"/>
      <c r="Q7" s="137" t="s">
        <v>816</v>
      </c>
      <c r="R7" s="137" t="s">
        <v>816</v>
      </c>
      <c r="S7" s="137"/>
      <c r="T7" s="137"/>
      <c r="U7" s="137"/>
      <c r="V7" s="137"/>
      <c r="W7" s="137" t="s">
        <v>816</v>
      </c>
      <c r="X7" s="137"/>
      <c r="Y7" s="137"/>
      <c r="Z7" s="137"/>
      <c r="AA7" s="136">
        <f t="shared" si="3"/>
        <v>7</v>
      </c>
      <c r="AB7" s="137"/>
      <c r="AC7" s="137"/>
      <c r="AD7" s="137" t="s">
        <v>816</v>
      </c>
      <c r="AE7" s="137" t="s">
        <v>816</v>
      </c>
      <c r="AF7" s="137" t="s">
        <v>816</v>
      </c>
      <c r="AG7" s="137"/>
      <c r="AH7" s="137"/>
      <c r="AI7" s="137"/>
      <c r="AJ7" s="136">
        <f t="shared" si="4"/>
        <v>3</v>
      </c>
      <c r="AK7" s="137"/>
      <c r="AL7" s="136">
        <f t="shared" si="2"/>
        <v>10</v>
      </c>
    </row>
    <row r="8" spans="1:38">
      <c r="A8" s="140" t="s">
        <v>804</v>
      </c>
      <c r="B8" s="141"/>
      <c r="C8" s="141"/>
      <c r="D8" s="141"/>
      <c r="E8" s="141"/>
      <c r="F8" s="141"/>
      <c r="G8" s="141"/>
      <c r="H8" s="141" t="s">
        <v>816</v>
      </c>
      <c r="I8" s="141" t="s">
        <v>816</v>
      </c>
      <c r="J8" s="141"/>
      <c r="K8" s="141"/>
      <c r="L8" s="141" t="s">
        <v>816</v>
      </c>
      <c r="M8" s="141"/>
      <c r="N8" s="141"/>
      <c r="O8" s="141"/>
      <c r="P8" s="141"/>
      <c r="Q8" s="141"/>
      <c r="R8" s="141"/>
      <c r="S8" s="141"/>
      <c r="T8" s="141"/>
      <c r="U8" s="141"/>
      <c r="V8" s="141"/>
      <c r="W8" s="141"/>
      <c r="X8" s="141"/>
      <c r="Y8" s="141"/>
      <c r="Z8" s="141"/>
      <c r="AA8" s="136">
        <f t="shared" si="3"/>
        <v>3</v>
      </c>
      <c r="AB8" s="141"/>
      <c r="AC8" s="141"/>
      <c r="AD8" s="141"/>
      <c r="AE8" s="141"/>
      <c r="AF8" s="141"/>
      <c r="AG8" s="141"/>
      <c r="AH8" s="141"/>
      <c r="AI8" s="141"/>
      <c r="AJ8" s="136">
        <f t="shared" si="4"/>
        <v>0</v>
      </c>
      <c r="AK8" s="141"/>
      <c r="AL8" s="136">
        <f t="shared" si="2"/>
        <v>3</v>
      </c>
    </row>
    <row r="9" spans="1:38">
      <c r="A9" s="139" t="s">
        <v>999</v>
      </c>
      <c r="B9" s="137"/>
      <c r="C9" s="137"/>
      <c r="D9" s="137"/>
      <c r="E9" s="137"/>
      <c r="F9" s="137"/>
      <c r="G9" s="137"/>
      <c r="H9" s="137" t="s">
        <v>816</v>
      </c>
      <c r="I9" s="137"/>
      <c r="J9" s="137"/>
      <c r="K9" s="137"/>
      <c r="L9" s="137"/>
      <c r="M9" s="137"/>
      <c r="N9" s="137"/>
      <c r="O9" s="137"/>
      <c r="P9" s="137"/>
      <c r="Q9" s="137"/>
      <c r="R9" s="137" t="s">
        <v>816</v>
      </c>
      <c r="S9" s="137"/>
      <c r="T9" s="137"/>
      <c r="U9" s="137"/>
      <c r="V9" s="137"/>
      <c r="W9" s="137"/>
      <c r="X9" s="137"/>
      <c r="Y9" s="137"/>
      <c r="Z9" s="137"/>
      <c r="AA9" s="136">
        <f t="shared" si="3"/>
        <v>2</v>
      </c>
      <c r="AB9" s="137"/>
      <c r="AC9" s="137"/>
      <c r="AD9" s="137"/>
      <c r="AE9" s="137"/>
      <c r="AF9" s="137"/>
      <c r="AG9" s="137"/>
      <c r="AH9" s="137"/>
      <c r="AI9" s="137"/>
      <c r="AJ9" s="136">
        <f t="shared" si="4"/>
        <v>0</v>
      </c>
      <c r="AK9" s="137"/>
      <c r="AL9" s="136">
        <f t="shared" si="2"/>
        <v>2</v>
      </c>
    </row>
    <row r="10" spans="1:38">
      <c r="A10" s="140" t="s">
        <v>1000</v>
      </c>
      <c r="B10" s="141"/>
      <c r="C10" s="141"/>
      <c r="D10" s="141" t="s">
        <v>816</v>
      </c>
      <c r="E10" s="141"/>
      <c r="F10" s="141"/>
      <c r="G10" s="141"/>
      <c r="H10" s="141"/>
      <c r="I10" s="141"/>
      <c r="J10" s="141"/>
      <c r="K10" s="141"/>
      <c r="L10" s="141" t="s">
        <v>816</v>
      </c>
      <c r="M10" s="141"/>
      <c r="N10" s="141"/>
      <c r="O10" s="141"/>
      <c r="P10" s="141"/>
      <c r="Q10" s="141"/>
      <c r="R10" s="141"/>
      <c r="S10" s="141"/>
      <c r="T10" s="141"/>
      <c r="U10" s="141"/>
      <c r="V10" s="141"/>
      <c r="W10" s="141"/>
      <c r="X10" s="141"/>
      <c r="Y10" s="141"/>
      <c r="Z10" s="141"/>
      <c r="AA10" s="136">
        <f t="shared" si="3"/>
        <v>2</v>
      </c>
      <c r="AB10" s="141"/>
      <c r="AC10" s="141"/>
      <c r="AD10" s="141" t="s">
        <v>816</v>
      </c>
      <c r="AE10" s="141" t="s">
        <v>816</v>
      </c>
      <c r="AF10" s="141"/>
      <c r="AG10" s="141"/>
      <c r="AH10" s="141" t="s">
        <v>816</v>
      </c>
      <c r="AI10" s="141"/>
      <c r="AJ10" s="136">
        <f t="shared" si="4"/>
        <v>3</v>
      </c>
      <c r="AK10" s="141"/>
      <c r="AL10" s="136">
        <f t="shared" si="2"/>
        <v>5</v>
      </c>
    </row>
    <row r="11" spans="1:38">
      <c r="A11" s="139" t="s">
        <v>806</v>
      </c>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6">
        <f t="shared" si="3"/>
        <v>0</v>
      </c>
      <c r="AB11" s="137"/>
      <c r="AC11" s="137"/>
      <c r="AD11" s="137" t="s">
        <v>816</v>
      </c>
      <c r="AE11" s="137" t="s">
        <v>816</v>
      </c>
      <c r="AF11" s="137" t="s">
        <v>816</v>
      </c>
      <c r="AG11" s="137"/>
      <c r="AH11" s="137"/>
      <c r="AI11" s="137"/>
      <c r="AJ11" s="136">
        <f t="shared" si="4"/>
        <v>3</v>
      </c>
      <c r="AK11" s="137"/>
      <c r="AL11" s="136">
        <f t="shared" si="2"/>
        <v>3</v>
      </c>
    </row>
    <row r="12" spans="1:38">
      <c r="A12" s="140" t="s">
        <v>807</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36">
        <f t="shared" si="3"/>
        <v>0</v>
      </c>
      <c r="AB12" s="141"/>
      <c r="AC12" s="141"/>
      <c r="AD12" s="141"/>
      <c r="AE12" s="141"/>
      <c r="AF12" s="141"/>
      <c r="AG12" s="141" t="s">
        <v>816</v>
      </c>
      <c r="AH12" s="141"/>
      <c r="AI12" s="141"/>
      <c r="AJ12" s="136">
        <f t="shared" si="4"/>
        <v>1</v>
      </c>
      <c r="AK12" s="141"/>
      <c r="AL12" s="136">
        <f t="shared" si="2"/>
        <v>1</v>
      </c>
    </row>
    <row r="13" spans="1:38">
      <c r="A13" s="139" t="s">
        <v>1001</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6">
        <f t="shared" si="3"/>
        <v>0</v>
      </c>
      <c r="AB13" s="137"/>
      <c r="AC13" s="137"/>
      <c r="AD13" s="137"/>
      <c r="AE13" s="137"/>
      <c r="AF13" s="137"/>
      <c r="AG13" s="137"/>
      <c r="AH13" s="137"/>
      <c r="AI13" s="137"/>
      <c r="AJ13" s="136">
        <f t="shared" si="4"/>
        <v>0</v>
      </c>
      <c r="AK13" s="137"/>
      <c r="AL13" s="136">
        <f t="shared" si="2"/>
        <v>0</v>
      </c>
    </row>
    <row r="14" spans="1:38" ht="13" customHeight="1">
      <c r="A14" s="132" t="s">
        <v>808</v>
      </c>
      <c r="B14" s="133"/>
      <c r="C14" s="133">
        <f t="shared" ref="C14:Y14" si="5">COUNTIF(C15:C22,"x")</f>
        <v>4</v>
      </c>
      <c r="D14" s="133">
        <f t="shared" si="5"/>
        <v>3</v>
      </c>
      <c r="E14" s="133">
        <f t="shared" si="5"/>
        <v>2</v>
      </c>
      <c r="F14" s="133">
        <f t="shared" si="5"/>
        <v>0</v>
      </c>
      <c r="G14" s="133">
        <f t="shared" si="5"/>
        <v>3</v>
      </c>
      <c r="H14" s="133">
        <f t="shared" si="5"/>
        <v>4</v>
      </c>
      <c r="I14" s="133">
        <f t="shared" si="5"/>
        <v>0</v>
      </c>
      <c r="J14" s="133">
        <f t="shared" si="5"/>
        <v>1</v>
      </c>
      <c r="K14" s="133">
        <f t="shared" si="5"/>
        <v>2</v>
      </c>
      <c r="L14" s="133">
        <f t="shared" si="5"/>
        <v>4</v>
      </c>
      <c r="M14" s="133">
        <f t="shared" si="5"/>
        <v>0</v>
      </c>
      <c r="N14" s="133">
        <f t="shared" si="5"/>
        <v>0</v>
      </c>
      <c r="O14" s="133">
        <f t="shared" si="5"/>
        <v>0</v>
      </c>
      <c r="P14" s="133">
        <f t="shared" si="5"/>
        <v>0</v>
      </c>
      <c r="Q14" s="133">
        <f t="shared" si="5"/>
        <v>6</v>
      </c>
      <c r="R14" s="133">
        <f t="shared" si="5"/>
        <v>3</v>
      </c>
      <c r="S14" s="133">
        <f t="shared" si="5"/>
        <v>0</v>
      </c>
      <c r="T14" s="133">
        <f t="shared" si="5"/>
        <v>0</v>
      </c>
      <c r="U14" s="133">
        <f t="shared" si="5"/>
        <v>0</v>
      </c>
      <c r="V14" s="133">
        <f t="shared" si="5"/>
        <v>0</v>
      </c>
      <c r="W14" s="133">
        <f t="shared" si="5"/>
        <v>2</v>
      </c>
      <c r="X14" s="133">
        <f t="shared" si="5"/>
        <v>0</v>
      </c>
      <c r="Y14" s="133">
        <f t="shared" si="5"/>
        <v>0</v>
      </c>
      <c r="Z14" s="133"/>
      <c r="AA14" s="142">
        <f>SUM(C14:Y14)</f>
        <v>34</v>
      </c>
      <c r="AB14" s="133"/>
      <c r="AC14" s="133">
        <f t="shared" ref="AC14:AH14" si="6">COUNTIF(AC15:AC22,"x")</f>
        <v>1</v>
      </c>
      <c r="AD14" s="133">
        <f t="shared" si="6"/>
        <v>0</v>
      </c>
      <c r="AE14" s="133">
        <f t="shared" si="6"/>
        <v>2</v>
      </c>
      <c r="AF14" s="133">
        <f t="shared" si="6"/>
        <v>0</v>
      </c>
      <c r="AG14" s="133">
        <f t="shared" si="6"/>
        <v>0</v>
      </c>
      <c r="AH14" s="133">
        <f t="shared" si="6"/>
        <v>0</v>
      </c>
      <c r="AI14" s="133"/>
      <c r="AJ14" s="142">
        <f>SUM(AC14:AH14)</f>
        <v>3</v>
      </c>
      <c r="AK14" s="133"/>
      <c r="AL14" s="142">
        <f t="shared" si="2"/>
        <v>37</v>
      </c>
    </row>
    <row r="15" spans="1:38" ht="13" customHeight="1">
      <c r="A15" s="139" t="s">
        <v>1245</v>
      </c>
      <c r="B15" s="137"/>
      <c r="C15" s="137" t="s">
        <v>816</v>
      </c>
      <c r="D15" s="137" t="s">
        <v>816</v>
      </c>
      <c r="E15" s="137" t="s">
        <v>816</v>
      </c>
      <c r="F15" s="137"/>
      <c r="G15" s="137" t="s">
        <v>816</v>
      </c>
      <c r="H15" s="137" t="s">
        <v>816</v>
      </c>
      <c r="I15" s="137"/>
      <c r="J15" s="137" t="s">
        <v>816</v>
      </c>
      <c r="K15" s="137" t="s">
        <v>816</v>
      </c>
      <c r="L15" s="137" t="s">
        <v>816</v>
      </c>
      <c r="M15" s="137"/>
      <c r="N15" s="137"/>
      <c r="O15" s="137"/>
      <c r="P15" s="137"/>
      <c r="Q15" s="137" t="s">
        <v>816</v>
      </c>
      <c r="R15" s="137" t="s">
        <v>816</v>
      </c>
      <c r="S15" s="137"/>
      <c r="T15" s="137"/>
      <c r="U15" s="137"/>
      <c r="V15" s="137"/>
      <c r="W15" s="137" t="s">
        <v>816</v>
      </c>
      <c r="X15" s="137"/>
      <c r="Y15" s="137"/>
      <c r="Z15" s="137"/>
      <c r="AA15" s="136">
        <f t="shared" ref="AA15:AA22" si="7">COUNTIF(C15:Y15,"x")</f>
        <v>11</v>
      </c>
      <c r="AB15" s="137"/>
      <c r="AC15" s="137"/>
      <c r="AD15" s="137"/>
      <c r="AE15" s="137"/>
      <c r="AF15" s="137"/>
      <c r="AG15" s="137"/>
      <c r="AH15" s="137"/>
      <c r="AI15" s="137"/>
      <c r="AJ15" s="136">
        <f t="shared" ref="AJ15:AJ22" si="8">COUNTIF(AC15:AH15,"x")</f>
        <v>0</v>
      </c>
      <c r="AK15" s="137"/>
      <c r="AL15" s="136">
        <f t="shared" si="2"/>
        <v>11</v>
      </c>
    </row>
    <row r="16" spans="1:38">
      <c r="A16" s="140" t="s">
        <v>809</v>
      </c>
      <c r="B16" s="141"/>
      <c r="C16" s="141" t="s">
        <v>816</v>
      </c>
      <c r="D16" s="141" t="s">
        <v>816</v>
      </c>
      <c r="E16" s="141" t="s">
        <v>816</v>
      </c>
      <c r="F16" s="141"/>
      <c r="G16" s="141" t="s">
        <v>816</v>
      </c>
      <c r="H16" s="141" t="s">
        <v>816</v>
      </c>
      <c r="I16" s="141"/>
      <c r="J16" s="141"/>
      <c r="K16" s="141"/>
      <c r="L16" s="141" t="s">
        <v>816</v>
      </c>
      <c r="M16" s="141"/>
      <c r="N16" s="141"/>
      <c r="O16" s="141"/>
      <c r="P16" s="141"/>
      <c r="Q16" s="141" t="s">
        <v>816</v>
      </c>
      <c r="R16" s="141" t="s">
        <v>816</v>
      </c>
      <c r="S16" s="141"/>
      <c r="T16" s="141"/>
      <c r="U16" s="141"/>
      <c r="V16" s="141"/>
      <c r="W16" s="141"/>
      <c r="X16" s="141"/>
      <c r="Y16" s="141"/>
      <c r="Z16" s="141"/>
      <c r="AA16" s="136">
        <f t="shared" si="7"/>
        <v>8</v>
      </c>
      <c r="AB16" s="141"/>
      <c r="AC16" s="141"/>
      <c r="AD16" s="141"/>
      <c r="AE16" s="141"/>
      <c r="AF16" s="141"/>
      <c r="AG16" s="141"/>
      <c r="AH16" s="141"/>
      <c r="AI16" s="141"/>
      <c r="AJ16" s="136">
        <f t="shared" si="8"/>
        <v>0</v>
      </c>
      <c r="AK16" s="141"/>
      <c r="AL16" s="136">
        <f t="shared" si="2"/>
        <v>8</v>
      </c>
    </row>
    <row r="17" spans="1:38">
      <c r="A17" s="139" t="s">
        <v>810</v>
      </c>
      <c r="B17" s="137"/>
      <c r="C17" s="137"/>
      <c r="D17" s="137" t="s">
        <v>816</v>
      </c>
      <c r="E17" s="137"/>
      <c r="F17" s="137"/>
      <c r="G17" s="137" t="s">
        <v>816</v>
      </c>
      <c r="H17" s="137" t="s">
        <v>816</v>
      </c>
      <c r="I17" s="137"/>
      <c r="J17" s="137"/>
      <c r="K17" s="137" t="s">
        <v>816</v>
      </c>
      <c r="L17" s="137" t="s">
        <v>816</v>
      </c>
      <c r="M17" s="137"/>
      <c r="N17" s="137"/>
      <c r="O17" s="137"/>
      <c r="P17" s="137"/>
      <c r="Q17" s="137" t="s">
        <v>816</v>
      </c>
      <c r="R17" s="137" t="s">
        <v>816</v>
      </c>
      <c r="S17" s="137"/>
      <c r="T17" s="137"/>
      <c r="U17" s="137"/>
      <c r="V17" s="137"/>
      <c r="W17" s="137" t="s">
        <v>816</v>
      </c>
      <c r="X17" s="137"/>
      <c r="Y17" s="137"/>
      <c r="Z17" s="137"/>
      <c r="AA17" s="136">
        <f t="shared" si="7"/>
        <v>8</v>
      </c>
      <c r="AB17" s="137"/>
      <c r="AC17" s="137"/>
      <c r="AD17" s="137"/>
      <c r="AE17" s="137"/>
      <c r="AF17" s="137"/>
      <c r="AG17" s="137"/>
      <c r="AH17" s="137"/>
      <c r="AI17" s="137"/>
      <c r="AJ17" s="136">
        <f t="shared" si="8"/>
        <v>0</v>
      </c>
      <c r="AK17" s="137"/>
      <c r="AL17" s="136">
        <f t="shared" si="2"/>
        <v>8</v>
      </c>
    </row>
    <row r="18" spans="1:38">
      <c r="A18" s="140" t="s">
        <v>811</v>
      </c>
      <c r="B18" s="141"/>
      <c r="C18" s="141"/>
      <c r="D18" s="141"/>
      <c r="E18" s="141"/>
      <c r="F18" s="141"/>
      <c r="G18" s="141"/>
      <c r="H18" s="141"/>
      <c r="I18" s="141"/>
      <c r="J18" s="141"/>
      <c r="K18" s="141"/>
      <c r="L18" s="141"/>
      <c r="M18" s="141"/>
      <c r="N18" s="141"/>
      <c r="O18" s="141"/>
      <c r="P18" s="141"/>
      <c r="Q18" s="141" t="s">
        <v>816</v>
      </c>
      <c r="R18" s="141"/>
      <c r="S18" s="141"/>
      <c r="T18" s="141"/>
      <c r="U18" s="141"/>
      <c r="V18" s="141"/>
      <c r="W18" s="141"/>
      <c r="X18" s="141"/>
      <c r="Y18" s="141"/>
      <c r="Z18" s="141"/>
      <c r="AA18" s="136">
        <f t="shared" si="7"/>
        <v>1</v>
      </c>
      <c r="AB18" s="141"/>
      <c r="AC18" s="141"/>
      <c r="AD18" s="141"/>
      <c r="AE18" s="141"/>
      <c r="AF18" s="141"/>
      <c r="AG18" s="141"/>
      <c r="AH18" s="141"/>
      <c r="AI18" s="141"/>
      <c r="AJ18" s="136">
        <f t="shared" si="8"/>
        <v>0</v>
      </c>
      <c r="AK18" s="141"/>
      <c r="AL18" s="136">
        <f t="shared" si="2"/>
        <v>1</v>
      </c>
    </row>
    <row r="19" spans="1:38">
      <c r="A19" s="139" t="s">
        <v>1023</v>
      </c>
      <c r="B19" s="137"/>
      <c r="C19" s="137" t="s">
        <v>816</v>
      </c>
      <c r="D19" s="137"/>
      <c r="E19" s="137"/>
      <c r="F19" s="137"/>
      <c r="G19" s="137"/>
      <c r="H19" s="137"/>
      <c r="I19" s="137"/>
      <c r="J19" s="137"/>
      <c r="K19" s="137"/>
      <c r="L19" s="137" t="s">
        <v>816</v>
      </c>
      <c r="M19" s="137"/>
      <c r="N19" s="137"/>
      <c r="O19" s="137"/>
      <c r="P19" s="137"/>
      <c r="Q19" s="137" t="s">
        <v>816</v>
      </c>
      <c r="R19" s="137"/>
      <c r="S19" s="137"/>
      <c r="T19" s="137"/>
      <c r="U19" s="137"/>
      <c r="V19" s="137"/>
      <c r="W19" s="137"/>
      <c r="X19" s="137"/>
      <c r="Y19" s="137"/>
      <c r="Z19" s="137"/>
      <c r="AA19" s="136">
        <f t="shared" si="7"/>
        <v>3</v>
      </c>
      <c r="AB19" s="137"/>
      <c r="AC19" s="137" t="s">
        <v>816</v>
      </c>
      <c r="AD19" s="137"/>
      <c r="AE19" s="137"/>
      <c r="AF19" s="137"/>
      <c r="AG19" s="137"/>
      <c r="AH19" s="137"/>
      <c r="AI19" s="137"/>
      <c r="AJ19" s="136">
        <f t="shared" si="8"/>
        <v>1</v>
      </c>
      <c r="AK19" s="137"/>
      <c r="AL19" s="136">
        <f t="shared" si="2"/>
        <v>4</v>
      </c>
    </row>
    <row r="20" spans="1:38" ht="13" customHeight="1">
      <c r="A20" s="140" t="s">
        <v>998</v>
      </c>
      <c r="B20" s="141"/>
      <c r="C20" s="141" t="s">
        <v>816</v>
      </c>
      <c r="D20" s="141"/>
      <c r="E20" s="141"/>
      <c r="F20" s="141"/>
      <c r="G20" s="141"/>
      <c r="H20" s="141" t="s">
        <v>816</v>
      </c>
      <c r="I20" s="141"/>
      <c r="J20" s="141"/>
      <c r="K20" s="141"/>
      <c r="L20" s="141"/>
      <c r="M20" s="141"/>
      <c r="N20" s="141"/>
      <c r="O20" s="141"/>
      <c r="P20" s="141"/>
      <c r="Q20" s="141" t="s">
        <v>816</v>
      </c>
      <c r="R20" s="141"/>
      <c r="S20" s="141"/>
      <c r="T20" s="141"/>
      <c r="U20" s="141"/>
      <c r="V20" s="141"/>
      <c r="W20" s="141"/>
      <c r="X20" s="141"/>
      <c r="Y20" s="141"/>
      <c r="Z20" s="141"/>
      <c r="AA20" s="136">
        <f t="shared" si="7"/>
        <v>3</v>
      </c>
      <c r="AB20" s="141"/>
      <c r="AC20" s="141"/>
      <c r="AD20" s="141"/>
      <c r="AE20" s="141"/>
      <c r="AF20" s="141"/>
      <c r="AG20" s="141"/>
      <c r="AH20" s="141"/>
      <c r="AI20" s="141"/>
      <c r="AJ20" s="136">
        <f t="shared" si="8"/>
        <v>0</v>
      </c>
      <c r="AK20" s="141"/>
      <c r="AL20" s="136">
        <f t="shared" si="2"/>
        <v>3</v>
      </c>
    </row>
    <row r="21" spans="1:38" ht="13" customHeight="1">
      <c r="A21" s="139" t="s">
        <v>812</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6">
        <f t="shared" si="7"/>
        <v>0</v>
      </c>
      <c r="AB21" s="137"/>
      <c r="AC21" s="137"/>
      <c r="AD21" s="137"/>
      <c r="AE21" s="137" t="s">
        <v>816</v>
      </c>
      <c r="AF21" s="137"/>
      <c r="AG21" s="137"/>
      <c r="AH21" s="137"/>
      <c r="AI21" s="137"/>
      <c r="AJ21" s="136">
        <f t="shared" si="8"/>
        <v>1</v>
      </c>
      <c r="AK21" s="137"/>
      <c r="AL21" s="136">
        <f t="shared" si="2"/>
        <v>1</v>
      </c>
    </row>
    <row r="22" spans="1:38" ht="13" customHeight="1">
      <c r="A22" s="140" t="s">
        <v>1002</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36">
        <f t="shared" si="7"/>
        <v>0</v>
      </c>
      <c r="AB22" s="141"/>
      <c r="AC22" s="141"/>
      <c r="AD22" s="141"/>
      <c r="AE22" s="141" t="s">
        <v>816</v>
      </c>
      <c r="AF22" s="141"/>
      <c r="AG22" s="141"/>
      <c r="AH22" s="141"/>
      <c r="AI22" s="141"/>
      <c r="AJ22" s="136">
        <f t="shared" si="8"/>
        <v>1</v>
      </c>
      <c r="AK22" s="141"/>
      <c r="AL22" s="136">
        <f t="shared" si="2"/>
        <v>1</v>
      </c>
    </row>
    <row r="23" spans="1:38" ht="13" customHeight="1">
      <c r="A23" s="130" t="s">
        <v>813</v>
      </c>
      <c r="B23" s="131"/>
      <c r="C23" s="131">
        <f t="shared" ref="C23:Y23" si="9">COUNTIF(C24:C24,"x")</f>
        <v>0</v>
      </c>
      <c r="D23" s="131">
        <f t="shared" si="9"/>
        <v>0</v>
      </c>
      <c r="E23" s="131">
        <f t="shared" si="9"/>
        <v>0</v>
      </c>
      <c r="F23" s="131">
        <f t="shared" si="9"/>
        <v>0</v>
      </c>
      <c r="G23" s="131">
        <f t="shared" si="9"/>
        <v>0</v>
      </c>
      <c r="H23" s="131">
        <f t="shared" si="9"/>
        <v>1</v>
      </c>
      <c r="I23" s="131">
        <f t="shared" si="9"/>
        <v>0</v>
      </c>
      <c r="J23" s="131">
        <f t="shared" si="9"/>
        <v>0</v>
      </c>
      <c r="K23" s="131">
        <f t="shared" si="9"/>
        <v>0</v>
      </c>
      <c r="L23" s="131">
        <f t="shared" si="9"/>
        <v>0</v>
      </c>
      <c r="M23" s="131">
        <f t="shared" si="9"/>
        <v>0</v>
      </c>
      <c r="N23" s="131">
        <f t="shared" si="9"/>
        <v>0</v>
      </c>
      <c r="O23" s="131">
        <f t="shared" si="9"/>
        <v>0</v>
      </c>
      <c r="P23" s="131">
        <f t="shared" si="9"/>
        <v>0</v>
      </c>
      <c r="Q23" s="131">
        <f t="shared" si="9"/>
        <v>0</v>
      </c>
      <c r="R23" s="131">
        <f t="shared" si="9"/>
        <v>0</v>
      </c>
      <c r="S23" s="131">
        <f t="shared" si="9"/>
        <v>0</v>
      </c>
      <c r="T23" s="131">
        <f t="shared" si="9"/>
        <v>0</v>
      </c>
      <c r="U23" s="131">
        <f t="shared" si="9"/>
        <v>0</v>
      </c>
      <c r="V23" s="131">
        <f t="shared" si="9"/>
        <v>0</v>
      </c>
      <c r="W23" s="131">
        <f t="shared" si="9"/>
        <v>0</v>
      </c>
      <c r="X23" s="131">
        <f t="shared" si="9"/>
        <v>0</v>
      </c>
      <c r="Y23" s="131">
        <f t="shared" si="9"/>
        <v>0</v>
      </c>
      <c r="Z23" s="131"/>
      <c r="AA23" s="142">
        <f>SUM(C23:Y23)</f>
        <v>1</v>
      </c>
      <c r="AB23" s="131"/>
      <c r="AC23" s="131">
        <f t="shared" ref="AC23:AH23" si="10">COUNTIF(AC24:AC24,"x")</f>
        <v>0</v>
      </c>
      <c r="AD23" s="131">
        <f t="shared" si="10"/>
        <v>0</v>
      </c>
      <c r="AE23" s="131">
        <f t="shared" si="10"/>
        <v>0</v>
      </c>
      <c r="AF23" s="131">
        <f t="shared" si="10"/>
        <v>0</v>
      </c>
      <c r="AG23" s="131">
        <f t="shared" si="10"/>
        <v>0</v>
      </c>
      <c r="AH23" s="131">
        <f t="shared" si="10"/>
        <v>0</v>
      </c>
      <c r="AI23" s="131"/>
      <c r="AJ23" s="138">
        <f>SUM(AC23:AH23)</f>
        <v>0</v>
      </c>
      <c r="AK23" s="131"/>
      <c r="AL23" s="142">
        <f t="shared" si="2"/>
        <v>1</v>
      </c>
    </row>
    <row r="24" spans="1:38" ht="13" customHeight="1">
      <c r="A24" s="139" t="s">
        <v>805</v>
      </c>
      <c r="B24" s="137"/>
      <c r="C24" s="137"/>
      <c r="D24" s="137"/>
      <c r="E24" s="137"/>
      <c r="F24" s="137"/>
      <c r="G24" s="137"/>
      <c r="H24" s="137" t="s">
        <v>816</v>
      </c>
      <c r="I24" s="137"/>
      <c r="J24" s="137"/>
      <c r="K24" s="137"/>
      <c r="L24" s="137"/>
      <c r="M24" s="137"/>
      <c r="N24" s="137"/>
      <c r="O24" s="137"/>
      <c r="P24" s="137"/>
      <c r="Q24" s="137"/>
      <c r="R24" s="137"/>
      <c r="S24" s="137"/>
      <c r="T24" s="137"/>
      <c r="U24" s="137"/>
      <c r="V24" s="137"/>
      <c r="W24" s="137"/>
      <c r="X24" s="137"/>
      <c r="Y24" s="137"/>
      <c r="Z24" s="137"/>
      <c r="AA24" s="136">
        <f>COUNTIF(C24:Y24,"x")</f>
        <v>1</v>
      </c>
      <c r="AB24" s="137"/>
      <c r="AC24" s="137"/>
      <c r="AD24" s="137"/>
      <c r="AE24" s="137"/>
      <c r="AF24" s="137"/>
      <c r="AG24" s="137"/>
      <c r="AH24" s="137"/>
      <c r="AI24" s="137"/>
      <c r="AJ24" s="136">
        <f>COUNTIF(AC24:AH24,"x")</f>
        <v>0</v>
      </c>
      <c r="AK24" s="137"/>
      <c r="AL24" s="136">
        <f t="shared" si="2"/>
        <v>1</v>
      </c>
    </row>
    <row r="25" spans="1:38" s="28" customFormat="1" ht="3" customHeight="1">
      <c r="A25" s="38"/>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135"/>
      <c r="AB25" s="27"/>
      <c r="AC25" s="27"/>
      <c r="AD25" s="27"/>
      <c r="AE25" s="27"/>
      <c r="AF25" s="27"/>
      <c r="AG25" s="27"/>
      <c r="AH25" s="27"/>
      <c r="AI25" s="27"/>
      <c r="AJ25" s="135"/>
      <c r="AK25" s="27"/>
      <c r="AL25" s="135"/>
    </row>
    <row r="26" spans="1:38">
      <c r="A26" s="143" t="s">
        <v>814</v>
      </c>
      <c r="B26" s="134"/>
      <c r="C26" s="135">
        <f t="shared" ref="C26:Y26" si="11">C4+C14+C23</f>
        <v>4</v>
      </c>
      <c r="D26" s="135">
        <f t="shared" si="11"/>
        <v>5</v>
      </c>
      <c r="E26" s="135">
        <f t="shared" si="11"/>
        <v>3</v>
      </c>
      <c r="F26" s="135">
        <f t="shared" si="11"/>
        <v>0</v>
      </c>
      <c r="G26" s="135">
        <f t="shared" si="11"/>
        <v>5</v>
      </c>
      <c r="H26" s="135">
        <f t="shared" si="11"/>
        <v>10</v>
      </c>
      <c r="I26" s="135">
        <f t="shared" si="11"/>
        <v>3</v>
      </c>
      <c r="J26" s="135">
        <f t="shared" si="11"/>
        <v>2</v>
      </c>
      <c r="K26" s="135">
        <f t="shared" si="11"/>
        <v>5</v>
      </c>
      <c r="L26" s="135">
        <f t="shared" si="11"/>
        <v>9</v>
      </c>
      <c r="M26" s="135">
        <f t="shared" si="11"/>
        <v>0</v>
      </c>
      <c r="N26" s="135">
        <f t="shared" si="11"/>
        <v>0</v>
      </c>
      <c r="O26" s="135">
        <f t="shared" si="11"/>
        <v>0</v>
      </c>
      <c r="P26" s="135">
        <f t="shared" si="11"/>
        <v>0</v>
      </c>
      <c r="Q26" s="135">
        <f t="shared" si="11"/>
        <v>9</v>
      </c>
      <c r="R26" s="135">
        <f t="shared" si="11"/>
        <v>7</v>
      </c>
      <c r="S26" s="135">
        <f t="shared" si="11"/>
        <v>2</v>
      </c>
      <c r="T26" s="135">
        <f t="shared" si="11"/>
        <v>0</v>
      </c>
      <c r="U26" s="135">
        <f t="shared" si="11"/>
        <v>0</v>
      </c>
      <c r="V26" s="135">
        <f t="shared" si="11"/>
        <v>2</v>
      </c>
      <c r="W26" s="135">
        <f t="shared" si="11"/>
        <v>4</v>
      </c>
      <c r="X26" s="135">
        <f t="shared" si="11"/>
        <v>0</v>
      </c>
      <c r="Y26" s="135">
        <f t="shared" si="11"/>
        <v>2</v>
      </c>
      <c r="Z26" s="135"/>
      <c r="AA26" s="138">
        <f>AA4+AA14+AA23</f>
        <v>72</v>
      </c>
      <c r="AB26" s="135"/>
      <c r="AC26" s="135">
        <f t="shared" ref="AC26:AH26" si="12">AC4+AC14+AC23</f>
        <v>1</v>
      </c>
      <c r="AD26" s="135">
        <f t="shared" si="12"/>
        <v>5</v>
      </c>
      <c r="AE26" s="135">
        <f t="shared" si="12"/>
        <v>7</v>
      </c>
      <c r="AF26" s="135">
        <f t="shared" si="12"/>
        <v>4</v>
      </c>
      <c r="AG26" s="135">
        <f t="shared" si="12"/>
        <v>2</v>
      </c>
      <c r="AH26" s="135">
        <f t="shared" si="12"/>
        <v>3</v>
      </c>
      <c r="AI26" s="135"/>
      <c r="AJ26" s="138">
        <f>AJ4+AJ14+AJ23</f>
        <v>22</v>
      </c>
      <c r="AK26" s="135"/>
      <c r="AL26" s="138">
        <f>AL4+AL14+AL23</f>
        <v>94</v>
      </c>
    </row>
    <row r="27" spans="1:38">
      <c r="A27" s="159"/>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160"/>
      <c r="AB27" s="28"/>
      <c r="AC27" s="28"/>
      <c r="AD27" s="28"/>
      <c r="AE27" s="28"/>
      <c r="AF27" s="28"/>
      <c r="AG27" s="28"/>
      <c r="AH27" s="28"/>
      <c r="AI27" s="28"/>
      <c r="AJ27" s="160"/>
      <c r="AK27" s="28"/>
      <c r="AL27" s="160"/>
    </row>
    <row r="28" spans="1:38">
      <c r="A28" s="159"/>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160"/>
      <c r="AB28" s="28"/>
      <c r="AC28" s="28"/>
      <c r="AD28" s="28"/>
      <c r="AE28" s="28"/>
      <c r="AF28" s="28"/>
      <c r="AG28" s="28"/>
      <c r="AH28" s="28"/>
      <c r="AI28" s="28"/>
      <c r="AJ28" s="160"/>
      <c r="AK28" s="28"/>
      <c r="AL28" s="160"/>
    </row>
    <row r="29" spans="1:38">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row>
    <row r="30" spans="1:38">
      <c r="A30" s="159"/>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160"/>
      <c r="AB30" s="28"/>
      <c r="AC30" s="28"/>
      <c r="AD30" s="28"/>
      <c r="AE30" s="28"/>
      <c r="AF30" s="28"/>
      <c r="AG30" s="28"/>
      <c r="AH30" s="28"/>
      <c r="AI30" s="28"/>
      <c r="AJ30" s="160"/>
      <c r="AK30" s="28"/>
      <c r="AL30" s="160"/>
    </row>
    <row r="31" spans="1:38">
      <c r="A31" s="159"/>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160"/>
      <c r="AB31" s="28"/>
      <c r="AC31" s="28"/>
      <c r="AD31" s="28"/>
      <c r="AE31" s="28"/>
      <c r="AF31" s="28"/>
      <c r="AG31" s="28"/>
      <c r="AH31" s="28"/>
      <c r="AI31" s="28"/>
      <c r="AJ31" s="160"/>
      <c r="AK31" s="28"/>
      <c r="AL31" s="160"/>
    </row>
    <row r="32" spans="1:38">
      <c r="A32" s="159"/>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160"/>
      <c r="AB32" s="28"/>
      <c r="AC32" s="28"/>
      <c r="AD32" s="28"/>
      <c r="AE32" s="28"/>
      <c r="AF32" s="28"/>
      <c r="AG32" s="28"/>
      <c r="AH32" s="28"/>
      <c r="AI32" s="28"/>
      <c r="AJ32" s="160"/>
      <c r="AK32" s="28"/>
      <c r="AL32" s="160"/>
    </row>
    <row r="33" spans="1:38">
      <c r="A33" s="159"/>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160"/>
      <c r="AB33" s="28"/>
      <c r="AC33" s="28"/>
      <c r="AD33" s="28"/>
      <c r="AE33" s="28"/>
      <c r="AF33" s="28"/>
      <c r="AG33" s="28"/>
      <c r="AH33" s="28"/>
      <c r="AI33" s="28"/>
      <c r="AJ33" s="160"/>
      <c r="AK33" s="28"/>
      <c r="AL33" s="160"/>
    </row>
    <row r="34" spans="1:38">
      <c r="A34" s="159"/>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160"/>
      <c r="AB34" s="28"/>
      <c r="AC34" s="28"/>
      <c r="AD34" s="28"/>
      <c r="AE34" s="28"/>
      <c r="AF34" s="28"/>
      <c r="AG34" s="28"/>
      <c r="AH34" s="28"/>
      <c r="AI34" s="28"/>
      <c r="AJ34" s="160"/>
      <c r="AK34" s="28"/>
      <c r="AL34" s="160"/>
    </row>
  </sheetData>
  <mergeCells count="38">
    <mergeCell ref="C1:Y1"/>
    <mergeCell ref="AC1:AH1"/>
    <mergeCell ref="C2:C3"/>
    <mergeCell ref="D2:D3"/>
    <mergeCell ref="E2:E3"/>
    <mergeCell ref="F2:F3"/>
    <mergeCell ref="G2:G3"/>
    <mergeCell ref="H2:H3"/>
    <mergeCell ref="I2:I3"/>
    <mergeCell ref="J2:J3"/>
    <mergeCell ref="K2:K3"/>
    <mergeCell ref="L2:L3"/>
    <mergeCell ref="M2:M3"/>
    <mergeCell ref="N2:N3"/>
    <mergeCell ref="O2:O3"/>
    <mergeCell ref="P2:P3"/>
    <mergeCell ref="Z2:Z3"/>
    <mergeCell ref="Q2:Q3"/>
    <mergeCell ref="R2:R3"/>
    <mergeCell ref="S2:S3"/>
    <mergeCell ref="T2:T3"/>
    <mergeCell ref="U2:U3"/>
    <mergeCell ref="AL2:AL3"/>
    <mergeCell ref="B2:B3"/>
    <mergeCell ref="AG2:AG3"/>
    <mergeCell ref="AH2:AH3"/>
    <mergeCell ref="AI2:AI3"/>
    <mergeCell ref="AJ2:AJ3"/>
    <mergeCell ref="AK2:AK3"/>
    <mergeCell ref="AA2:AA3"/>
    <mergeCell ref="AC2:AC3"/>
    <mergeCell ref="AD2:AD3"/>
    <mergeCell ref="AE2:AE3"/>
    <mergeCell ref="AF2:AF3"/>
    <mergeCell ref="V2:V3"/>
    <mergeCell ref="W2:W3"/>
    <mergeCell ref="X2:X3"/>
    <mergeCell ref="Y2:Y3"/>
  </mergeCells>
  <conditionalFormatting sqref="C4:Y24">
    <cfRule type="cellIs" dxfId="11" priority="3" operator="equal">
      <formula>"x"</formula>
    </cfRule>
  </conditionalFormatting>
  <conditionalFormatting sqref="C4:Z4 AB4:AI4 AK4 C14:Z14 AB14:AI14 AK14 Z26 AB26">
    <cfRule type="cellIs" dxfId="10" priority="26" operator="greaterThan">
      <formula>0</formula>
    </cfRule>
  </conditionalFormatting>
  <conditionalFormatting sqref="C23:Z23 AB23:AK23">
    <cfRule type="cellIs" dxfId="9" priority="2" operator="greaterThan">
      <formula>0</formula>
    </cfRule>
  </conditionalFormatting>
  <conditionalFormatting sqref="W14:Z14">
    <cfRule type="cellIs" dxfId="8" priority="27" operator="equal">
      <formula>"x"</formula>
    </cfRule>
  </conditionalFormatting>
  <conditionalFormatting sqref="AB14">
    <cfRule type="cellIs" dxfId="7" priority="13" operator="equal">
      <formula>"x"</formula>
    </cfRule>
  </conditionalFormatting>
  <conditionalFormatting sqref="AC4:AH24">
    <cfRule type="cellIs" dxfId="6" priority="1" operator="equal">
      <formula>"x"</formula>
    </cfRule>
  </conditionalFormatting>
  <conditionalFormatting sqref="AI14">
    <cfRule type="cellIs" dxfId="5" priority="21" operator="equal">
      <formula>"x"</formula>
    </cfRule>
  </conditionalFormatting>
  <conditionalFormatting sqref="AK14">
    <cfRule type="cellIs" dxfId="4" priority="14" operator="equal">
      <formula>"x"</formula>
    </cfRule>
  </conditionalFormatting>
  <pageMargins left="0.7" right="0.7" top="0.78740157499999996" bottom="0.78740157499999996" header="0.3" footer="0.3"/>
  <pageSetup paperSize="9" scale="76" orientation="portrait" horizontalDpi="0" verticalDpi="0"/>
  <ignoredErrors>
    <ignoredError sqref="AJ23 AA14 AA23 AJ14"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1:V34"/>
  <sheetViews>
    <sheetView zoomScale="120" zoomScaleNormal="120" zoomScalePageLayoutView="110" workbookViewId="0">
      <selection activeCell="U40" sqref="U40"/>
    </sheetView>
  </sheetViews>
  <sheetFormatPr baseColWidth="10" defaultColWidth="4.6640625" defaultRowHeight="13"/>
  <cols>
    <col min="1" max="1" width="17" style="7" customWidth="1"/>
    <col min="2" max="17" width="9.83203125" style="8" customWidth="1"/>
    <col min="18" max="18" width="10.5" style="14" customWidth="1"/>
    <col min="19" max="19" width="3.33203125" style="8" bestFit="1" customWidth="1"/>
    <col min="20" max="20" width="11.1640625" style="14" customWidth="1"/>
    <col min="21" max="21" width="4" style="8" bestFit="1" customWidth="1"/>
    <col min="22" max="22" width="11.5" style="28" bestFit="1" customWidth="1"/>
  </cols>
  <sheetData>
    <row r="1" spans="1:22">
      <c r="A1" s="223" t="s">
        <v>1610</v>
      </c>
      <c r="B1" s="66">
        <v>1</v>
      </c>
      <c r="C1" s="13">
        <v>2</v>
      </c>
      <c r="D1" s="66">
        <v>3</v>
      </c>
      <c r="E1" s="13">
        <v>4</v>
      </c>
      <c r="F1" s="66">
        <v>5</v>
      </c>
      <c r="G1" s="66">
        <v>6</v>
      </c>
      <c r="H1" s="13">
        <v>7</v>
      </c>
      <c r="I1" s="66">
        <v>8</v>
      </c>
      <c r="J1" s="13">
        <v>9</v>
      </c>
      <c r="K1" s="66">
        <v>10</v>
      </c>
      <c r="L1" s="13">
        <v>11</v>
      </c>
      <c r="M1" s="66">
        <v>12</v>
      </c>
      <c r="N1" s="13">
        <v>13</v>
      </c>
      <c r="O1" s="66">
        <v>14</v>
      </c>
      <c r="P1" s="13">
        <v>15</v>
      </c>
      <c r="Q1" s="66">
        <v>16</v>
      </c>
      <c r="R1" s="21" t="s">
        <v>108</v>
      </c>
      <c r="S1" s="66"/>
      <c r="T1" s="20" t="s">
        <v>109</v>
      </c>
      <c r="U1" s="13"/>
      <c r="V1" s="225" t="s">
        <v>2092</v>
      </c>
    </row>
    <row r="2" spans="1:22" ht="45" customHeight="1">
      <c r="A2" s="224"/>
      <c r="B2" s="65" t="s">
        <v>97</v>
      </c>
      <c r="C2" s="173" t="s">
        <v>96</v>
      </c>
      <c r="D2" s="65" t="s">
        <v>978</v>
      </c>
      <c r="E2" s="173" t="s">
        <v>98</v>
      </c>
      <c r="F2" s="65" t="s">
        <v>99</v>
      </c>
      <c r="G2" s="65" t="s">
        <v>100</v>
      </c>
      <c r="H2" s="173" t="s">
        <v>1594</v>
      </c>
      <c r="I2" s="65" t="s">
        <v>258</v>
      </c>
      <c r="J2" s="173" t="s">
        <v>101</v>
      </c>
      <c r="K2" s="65" t="s">
        <v>976</v>
      </c>
      <c r="L2" s="173" t="s">
        <v>977</v>
      </c>
      <c r="M2" s="65" t="s">
        <v>1592</v>
      </c>
      <c r="N2" s="173" t="s">
        <v>1593</v>
      </c>
      <c r="O2" s="65" t="s">
        <v>1609</v>
      </c>
      <c r="P2" s="173" t="s">
        <v>102</v>
      </c>
      <c r="Q2" s="65" t="s">
        <v>1591</v>
      </c>
      <c r="R2" s="174" t="s">
        <v>1607</v>
      </c>
      <c r="S2" s="171" t="s">
        <v>107</v>
      </c>
      <c r="T2" s="175" t="s">
        <v>1608</v>
      </c>
      <c r="U2" s="172" t="s">
        <v>107</v>
      </c>
      <c r="V2" s="226"/>
    </row>
    <row r="3" spans="1:22" ht="24" customHeight="1">
      <c r="A3" s="4" t="s">
        <v>1562</v>
      </c>
      <c r="B3" s="3" t="s">
        <v>103</v>
      </c>
      <c r="C3" s="3" t="s">
        <v>105</v>
      </c>
      <c r="D3" s="3" t="s">
        <v>104</v>
      </c>
      <c r="E3" s="3" t="s">
        <v>105</v>
      </c>
      <c r="F3" s="3" t="s">
        <v>103</v>
      </c>
      <c r="G3" s="3" t="s">
        <v>103</v>
      </c>
      <c r="H3" s="2" t="s">
        <v>104</v>
      </c>
      <c r="I3" s="3" t="s">
        <v>103</v>
      </c>
      <c r="J3" s="3" t="s">
        <v>103</v>
      </c>
      <c r="K3" s="3" t="s">
        <v>104</v>
      </c>
      <c r="L3" s="3" t="s">
        <v>106</v>
      </c>
      <c r="M3" s="3" t="s">
        <v>106</v>
      </c>
      <c r="N3" s="3" t="s">
        <v>104</v>
      </c>
      <c r="O3" s="3" t="s">
        <v>104</v>
      </c>
      <c r="P3" s="3" t="s">
        <v>104</v>
      </c>
      <c r="Q3" s="3" t="s">
        <v>103</v>
      </c>
      <c r="R3" s="18">
        <v>7</v>
      </c>
      <c r="S3" s="15">
        <f>(R3/13)</f>
        <v>0.53846153846153844</v>
      </c>
      <c r="T3" s="18">
        <v>2</v>
      </c>
      <c r="U3" s="15">
        <f>(T3/5)</f>
        <v>0.4</v>
      </c>
      <c r="V3" s="192" t="s">
        <v>2093</v>
      </c>
    </row>
    <row r="4" spans="1:22" ht="24" customHeight="1">
      <c r="A4" s="60" t="s">
        <v>1563</v>
      </c>
      <c r="B4" s="3" t="s">
        <v>103</v>
      </c>
      <c r="C4" s="3" t="s">
        <v>104</v>
      </c>
      <c r="D4" s="3" t="s">
        <v>104</v>
      </c>
      <c r="E4" s="3" t="s">
        <v>105</v>
      </c>
      <c r="F4" s="3" t="s">
        <v>103</v>
      </c>
      <c r="G4" s="3" t="s">
        <v>103</v>
      </c>
      <c r="H4" s="2" t="s">
        <v>104</v>
      </c>
      <c r="I4" s="3" t="s">
        <v>103</v>
      </c>
      <c r="J4" s="3" t="s">
        <v>103</v>
      </c>
      <c r="K4" s="3" t="s">
        <v>104</v>
      </c>
      <c r="L4" s="3" t="s">
        <v>104</v>
      </c>
      <c r="M4" s="3" t="s">
        <v>104</v>
      </c>
      <c r="N4" s="3" t="s">
        <v>104</v>
      </c>
      <c r="O4" s="3" t="s">
        <v>104</v>
      </c>
      <c r="P4" s="3" t="s">
        <v>103</v>
      </c>
      <c r="Q4" s="3" t="s">
        <v>103</v>
      </c>
      <c r="R4" s="61">
        <v>7.5</v>
      </c>
      <c r="S4" s="15">
        <f t="shared" ref="S4:S8" si="0">(R4/16)</f>
        <v>0.46875</v>
      </c>
      <c r="T4" s="61">
        <v>2.5</v>
      </c>
      <c r="U4" s="15">
        <f t="shared" ref="U4:U20" si="1">(T4/7)</f>
        <v>0.35714285714285715</v>
      </c>
      <c r="V4" s="192" t="s">
        <v>2093</v>
      </c>
    </row>
    <row r="5" spans="1:22" ht="24" customHeight="1">
      <c r="A5" s="1" t="s">
        <v>1564</v>
      </c>
      <c r="B5" s="2" t="s">
        <v>104</v>
      </c>
      <c r="C5" s="2" t="s">
        <v>104</v>
      </c>
      <c r="D5" s="2" t="s">
        <v>104</v>
      </c>
      <c r="E5" s="2" t="s">
        <v>105</v>
      </c>
      <c r="F5" s="2" t="s">
        <v>103</v>
      </c>
      <c r="G5" s="2" t="s">
        <v>103</v>
      </c>
      <c r="H5" s="2" t="s">
        <v>103</v>
      </c>
      <c r="I5" s="2" t="s">
        <v>103</v>
      </c>
      <c r="J5" s="2" t="s">
        <v>104</v>
      </c>
      <c r="K5" s="2" t="s">
        <v>104</v>
      </c>
      <c r="L5" s="2" t="s">
        <v>103</v>
      </c>
      <c r="M5" s="2" t="s">
        <v>104</v>
      </c>
      <c r="N5" s="2" t="s">
        <v>104</v>
      </c>
      <c r="O5" s="2" t="s">
        <v>103</v>
      </c>
      <c r="P5" s="2" t="s">
        <v>104</v>
      </c>
      <c r="Q5" s="2" t="s">
        <v>103</v>
      </c>
      <c r="R5" s="16">
        <v>7.5</v>
      </c>
      <c r="S5" s="15">
        <f t="shared" si="0"/>
        <v>0.46875</v>
      </c>
      <c r="T5" s="16">
        <v>2.5</v>
      </c>
      <c r="U5" s="15">
        <f t="shared" si="1"/>
        <v>0.35714285714285715</v>
      </c>
      <c r="V5" s="192" t="s">
        <v>2093</v>
      </c>
    </row>
    <row r="6" spans="1:22" ht="24" customHeight="1">
      <c r="A6" s="59" t="s">
        <v>1565</v>
      </c>
      <c r="B6" s="2" t="s">
        <v>103</v>
      </c>
      <c r="C6" s="2" t="s">
        <v>104</v>
      </c>
      <c r="D6" s="2" t="s">
        <v>104</v>
      </c>
      <c r="E6" s="2" t="s">
        <v>103</v>
      </c>
      <c r="F6" s="2" t="s">
        <v>103</v>
      </c>
      <c r="G6" s="2" t="s">
        <v>103</v>
      </c>
      <c r="H6" s="2" t="s">
        <v>104</v>
      </c>
      <c r="I6" s="2" t="s">
        <v>103</v>
      </c>
      <c r="J6" s="2" t="s">
        <v>105</v>
      </c>
      <c r="K6" s="2" t="s">
        <v>104</v>
      </c>
      <c r="L6" s="2" t="s">
        <v>106</v>
      </c>
      <c r="M6" s="2" t="s">
        <v>106</v>
      </c>
      <c r="N6" s="2" t="s">
        <v>104</v>
      </c>
      <c r="O6" s="2" t="s">
        <v>104</v>
      </c>
      <c r="P6" s="2" t="s">
        <v>106</v>
      </c>
      <c r="Q6" s="2" t="s">
        <v>103</v>
      </c>
      <c r="R6" s="62">
        <v>6.5</v>
      </c>
      <c r="S6" s="15">
        <f>(R6/13)</f>
        <v>0.5</v>
      </c>
      <c r="T6" s="62">
        <v>1.5</v>
      </c>
      <c r="U6" s="15">
        <f>(T6/5)</f>
        <v>0.3</v>
      </c>
      <c r="V6" s="192" t="s">
        <v>2093</v>
      </c>
    </row>
    <row r="7" spans="1:22" ht="24" customHeight="1">
      <c r="A7" s="1" t="s">
        <v>1566</v>
      </c>
      <c r="B7" s="2" t="s">
        <v>104</v>
      </c>
      <c r="C7" s="2" t="s">
        <v>105</v>
      </c>
      <c r="D7" s="2" t="s">
        <v>104</v>
      </c>
      <c r="E7" s="2" t="s">
        <v>104</v>
      </c>
      <c r="F7" s="2" t="s">
        <v>103</v>
      </c>
      <c r="G7" s="2" t="s">
        <v>104</v>
      </c>
      <c r="H7" s="2" t="s">
        <v>103</v>
      </c>
      <c r="I7" s="2" t="s">
        <v>105</v>
      </c>
      <c r="J7" s="2" t="s">
        <v>104</v>
      </c>
      <c r="K7" s="2" t="s">
        <v>104</v>
      </c>
      <c r="L7" s="2" t="s">
        <v>106</v>
      </c>
      <c r="M7" s="2" t="s">
        <v>106</v>
      </c>
      <c r="N7" s="2" t="s">
        <v>104</v>
      </c>
      <c r="O7" s="2" t="s">
        <v>104</v>
      </c>
      <c r="P7" s="2" t="s">
        <v>106</v>
      </c>
      <c r="Q7" s="2" t="s">
        <v>104</v>
      </c>
      <c r="R7" s="16">
        <v>3</v>
      </c>
      <c r="S7" s="15">
        <f>(R7/13)</f>
        <v>0.23076923076923078</v>
      </c>
      <c r="T7" s="16">
        <v>1.5</v>
      </c>
      <c r="U7" s="15">
        <f>(T7/5)</f>
        <v>0.3</v>
      </c>
      <c r="V7" s="192" t="s">
        <v>2093</v>
      </c>
    </row>
    <row r="8" spans="1:22" ht="24" customHeight="1">
      <c r="A8" s="59" t="s">
        <v>1567</v>
      </c>
      <c r="B8" s="2" t="s">
        <v>103</v>
      </c>
      <c r="C8" s="2" t="s">
        <v>105</v>
      </c>
      <c r="D8" s="2" t="s">
        <v>104</v>
      </c>
      <c r="E8" s="2" t="s">
        <v>103</v>
      </c>
      <c r="F8" s="2" t="s">
        <v>104</v>
      </c>
      <c r="G8" s="2" t="s">
        <v>104</v>
      </c>
      <c r="H8" s="2" t="s">
        <v>104</v>
      </c>
      <c r="I8" s="2" t="s">
        <v>103</v>
      </c>
      <c r="J8" s="2" t="s">
        <v>103</v>
      </c>
      <c r="K8" s="2" t="s">
        <v>104</v>
      </c>
      <c r="L8" s="2" t="s">
        <v>103</v>
      </c>
      <c r="M8" s="2" t="s">
        <v>103</v>
      </c>
      <c r="N8" s="2" t="s">
        <v>103</v>
      </c>
      <c r="O8" s="2" t="s">
        <v>103</v>
      </c>
      <c r="P8" s="2" t="s">
        <v>103</v>
      </c>
      <c r="Q8" s="2" t="s">
        <v>103</v>
      </c>
      <c r="R8" s="62">
        <v>10.5</v>
      </c>
      <c r="S8" s="15">
        <f t="shared" si="0"/>
        <v>0.65625</v>
      </c>
      <c r="T8" s="62">
        <v>5.5</v>
      </c>
      <c r="U8" s="15">
        <f t="shared" si="1"/>
        <v>0.7857142857142857</v>
      </c>
      <c r="V8" s="193" t="s">
        <v>2094</v>
      </c>
    </row>
    <row r="9" spans="1:22" ht="24" customHeight="1">
      <c r="A9" s="6" t="s">
        <v>1568</v>
      </c>
      <c r="B9" s="5" t="s">
        <v>103</v>
      </c>
      <c r="C9" s="5" t="s">
        <v>105</v>
      </c>
      <c r="D9" s="5" t="s">
        <v>104</v>
      </c>
      <c r="E9" s="5" t="s">
        <v>105</v>
      </c>
      <c r="F9" s="5" t="s">
        <v>103</v>
      </c>
      <c r="G9" s="5" t="s">
        <v>104</v>
      </c>
      <c r="H9" s="5" t="s">
        <v>103</v>
      </c>
      <c r="I9" s="5" t="s">
        <v>103</v>
      </c>
      <c r="J9" s="5" t="s">
        <v>105</v>
      </c>
      <c r="K9" s="5" t="s">
        <v>104</v>
      </c>
      <c r="L9" s="5" t="s">
        <v>106</v>
      </c>
      <c r="M9" s="5" t="s">
        <v>106</v>
      </c>
      <c r="N9" s="5" t="s">
        <v>104</v>
      </c>
      <c r="O9" s="5" t="s">
        <v>104</v>
      </c>
      <c r="P9" s="5" t="s">
        <v>106</v>
      </c>
      <c r="Q9" s="5" t="s">
        <v>103</v>
      </c>
      <c r="R9" s="17">
        <v>6</v>
      </c>
      <c r="S9" s="15">
        <f>(R9/13)</f>
        <v>0.46153846153846156</v>
      </c>
      <c r="T9" s="17">
        <v>2.5</v>
      </c>
      <c r="U9" s="15">
        <f>(T9/5)</f>
        <v>0.5</v>
      </c>
      <c r="V9" s="194" t="s">
        <v>2094</v>
      </c>
    </row>
    <row r="10" spans="1:22" ht="24" customHeight="1">
      <c r="A10" s="60" t="s">
        <v>1569</v>
      </c>
      <c r="B10" s="3" t="s">
        <v>103</v>
      </c>
      <c r="C10" s="3" t="s">
        <v>105</v>
      </c>
      <c r="D10" s="3" t="s">
        <v>104</v>
      </c>
      <c r="E10" s="3" t="s">
        <v>104</v>
      </c>
      <c r="F10" s="3" t="s">
        <v>103</v>
      </c>
      <c r="G10" s="3" t="s">
        <v>104</v>
      </c>
      <c r="H10" s="3" t="s">
        <v>104</v>
      </c>
      <c r="I10" s="3" t="s">
        <v>103</v>
      </c>
      <c r="J10" s="3" t="s">
        <v>105</v>
      </c>
      <c r="K10" s="3" t="s">
        <v>104</v>
      </c>
      <c r="L10" s="3" t="s">
        <v>106</v>
      </c>
      <c r="M10" s="3" t="s">
        <v>106</v>
      </c>
      <c r="N10" s="3" t="s">
        <v>104</v>
      </c>
      <c r="O10" s="3" t="s">
        <v>104</v>
      </c>
      <c r="P10" s="3" t="s">
        <v>106</v>
      </c>
      <c r="Q10" s="3" t="s">
        <v>104</v>
      </c>
      <c r="R10" s="61">
        <v>4</v>
      </c>
      <c r="S10" s="15">
        <f>(R10/13)</f>
        <v>0.30769230769230771</v>
      </c>
      <c r="T10" s="61">
        <v>1</v>
      </c>
      <c r="U10" s="15">
        <f>(T10/5)</f>
        <v>0.2</v>
      </c>
      <c r="V10" s="192" t="s">
        <v>2093</v>
      </c>
    </row>
    <row r="11" spans="1:22" ht="24" customHeight="1">
      <c r="A11" s="1" t="s">
        <v>1570</v>
      </c>
      <c r="B11" s="2" t="s">
        <v>104</v>
      </c>
      <c r="C11" s="3" t="s">
        <v>104</v>
      </c>
      <c r="D11" s="2" t="s">
        <v>104</v>
      </c>
      <c r="E11" s="3" t="s">
        <v>105</v>
      </c>
      <c r="F11" s="2" t="s">
        <v>104</v>
      </c>
      <c r="G11" s="3" t="s">
        <v>104</v>
      </c>
      <c r="H11" s="3" t="s">
        <v>104</v>
      </c>
      <c r="I11" s="3" t="s">
        <v>103</v>
      </c>
      <c r="J11" s="3" t="s">
        <v>104</v>
      </c>
      <c r="K11" s="3" t="s">
        <v>104</v>
      </c>
      <c r="L11" s="3" t="s">
        <v>106</v>
      </c>
      <c r="M11" s="3" t="s">
        <v>106</v>
      </c>
      <c r="N11" s="3" t="s">
        <v>104</v>
      </c>
      <c r="O11" s="3" t="s">
        <v>104</v>
      </c>
      <c r="P11" s="3" t="s">
        <v>106</v>
      </c>
      <c r="Q11" s="3" t="s">
        <v>104</v>
      </c>
      <c r="R11" s="16">
        <v>1.5</v>
      </c>
      <c r="S11" s="15">
        <f t="shared" ref="S11:S20" si="2">(R11/16)</f>
        <v>9.375E-2</v>
      </c>
      <c r="T11" s="16">
        <v>0.5</v>
      </c>
      <c r="U11" s="15">
        <f t="shared" si="1"/>
        <v>7.1428571428571425E-2</v>
      </c>
      <c r="V11" s="195" t="s">
        <v>2093</v>
      </c>
    </row>
    <row r="12" spans="1:22" ht="24" customHeight="1">
      <c r="A12" s="59" t="s">
        <v>1571</v>
      </c>
      <c r="B12" s="2" t="s">
        <v>103</v>
      </c>
      <c r="C12" s="3" t="s">
        <v>103</v>
      </c>
      <c r="D12" s="2" t="s">
        <v>104</v>
      </c>
      <c r="E12" s="3" t="s">
        <v>105</v>
      </c>
      <c r="F12" s="2" t="s">
        <v>103</v>
      </c>
      <c r="G12" s="3" t="s">
        <v>103</v>
      </c>
      <c r="H12" s="3" t="s">
        <v>103</v>
      </c>
      <c r="I12" s="3" t="s">
        <v>103</v>
      </c>
      <c r="J12" s="3" t="s">
        <v>103</v>
      </c>
      <c r="K12" s="3" t="s">
        <v>104</v>
      </c>
      <c r="L12" s="3" t="s">
        <v>103</v>
      </c>
      <c r="M12" s="3" t="s">
        <v>103</v>
      </c>
      <c r="N12" s="3" t="s">
        <v>103</v>
      </c>
      <c r="O12" s="3" t="s">
        <v>103</v>
      </c>
      <c r="P12" s="3" t="s">
        <v>104</v>
      </c>
      <c r="Q12" s="3" t="s">
        <v>103</v>
      </c>
      <c r="R12" s="62">
        <v>12.5</v>
      </c>
      <c r="S12" s="15">
        <f t="shared" si="2"/>
        <v>0.78125</v>
      </c>
      <c r="T12" s="62">
        <v>5.5</v>
      </c>
      <c r="U12" s="15">
        <f t="shared" si="1"/>
        <v>0.7857142857142857</v>
      </c>
      <c r="V12" s="193" t="s">
        <v>2094</v>
      </c>
    </row>
    <row r="13" spans="1:22" ht="24" customHeight="1">
      <c r="A13" s="4" t="s">
        <v>1572</v>
      </c>
      <c r="B13" s="2" t="s">
        <v>103</v>
      </c>
      <c r="C13" s="3" t="s">
        <v>103</v>
      </c>
      <c r="D13" s="2" t="s">
        <v>104</v>
      </c>
      <c r="E13" s="3" t="s">
        <v>105</v>
      </c>
      <c r="F13" s="2" t="s">
        <v>103</v>
      </c>
      <c r="G13" s="3" t="s">
        <v>103</v>
      </c>
      <c r="H13" s="3" t="s">
        <v>103</v>
      </c>
      <c r="I13" s="3" t="s">
        <v>103</v>
      </c>
      <c r="J13" s="3" t="s">
        <v>103</v>
      </c>
      <c r="K13" s="3" t="s">
        <v>104</v>
      </c>
      <c r="L13" s="3" t="s">
        <v>103</v>
      </c>
      <c r="M13" s="3" t="s">
        <v>103</v>
      </c>
      <c r="N13" s="3" t="s">
        <v>103</v>
      </c>
      <c r="O13" s="3" t="s">
        <v>103</v>
      </c>
      <c r="P13" s="3" t="s">
        <v>103</v>
      </c>
      <c r="Q13" s="3" t="s">
        <v>103</v>
      </c>
      <c r="R13" s="18">
        <v>13.5</v>
      </c>
      <c r="S13" s="15">
        <f t="shared" si="2"/>
        <v>0.84375</v>
      </c>
      <c r="T13" s="18">
        <v>6.5</v>
      </c>
      <c r="U13" s="15">
        <f t="shared" si="1"/>
        <v>0.9285714285714286</v>
      </c>
      <c r="V13" s="196" t="s">
        <v>2095</v>
      </c>
    </row>
    <row r="14" spans="1:22" ht="24" customHeight="1">
      <c r="A14" s="60" t="s">
        <v>1573</v>
      </c>
      <c r="B14" s="2" t="s">
        <v>104</v>
      </c>
      <c r="C14" s="2" t="s">
        <v>105</v>
      </c>
      <c r="D14" s="2" t="s">
        <v>104</v>
      </c>
      <c r="E14" s="2" t="s">
        <v>104</v>
      </c>
      <c r="F14" s="2" t="s">
        <v>103</v>
      </c>
      <c r="G14" s="2" t="s">
        <v>104</v>
      </c>
      <c r="H14" s="2" t="s">
        <v>104</v>
      </c>
      <c r="I14" s="2" t="s">
        <v>103</v>
      </c>
      <c r="J14" s="2" t="s">
        <v>104</v>
      </c>
      <c r="K14" s="2" t="s">
        <v>104</v>
      </c>
      <c r="L14" s="2" t="s">
        <v>106</v>
      </c>
      <c r="M14" s="2" t="s">
        <v>106</v>
      </c>
      <c r="N14" s="2" t="s">
        <v>104</v>
      </c>
      <c r="O14" s="2" t="s">
        <v>104</v>
      </c>
      <c r="P14" s="2" t="s">
        <v>106</v>
      </c>
      <c r="Q14" s="2" t="s">
        <v>104</v>
      </c>
      <c r="R14" s="61">
        <v>2.5</v>
      </c>
      <c r="S14" s="15">
        <f>(R14/13)</f>
        <v>0.19230769230769232</v>
      </c>
      <c r="T14" s="61">
        <v>0.5</v>
      </c>
      <c r="U14" s="15">
        <f>(T14/5)</f>
        <v>0.1</v>
      </c>
      <c r="V14" s="192" t="s">
        <v>2093</v>
      </c>
    </row>
    <row r="15" spans="1:22" ht="24" customHeight="1">
      <c r="A15" s="1" t="s">
        <v>1574</v>
      </c>
      <c r="B15" s="3" t="s">
        <v>104</v>
      </c>
      <c r="C15" s="3" t="s">
        <v>104</v>
      </c>
      <c r="D15" s="3" t="s">
        <v>104</v>
      </c>
      <c r="E15" s="3" t="s">
        <v>105</v>
      </c>
      <c r="F15" s="3" t="s">
        <v>103</v>
      </c>
      <c r="G15" s="3" t="s">
        <v>104</v>
      </c>
      <c r="H15" s="3" t="s">
        <v>104</v>
      </c>
      <c r="I15" s="3" t="s">
        <v>104</v>
      </c>
      <c r="J15" s="3" t="s">
        <v>104</v>
      </c>
      <c r="K15" s="3" t="s">
        <v>104</v>
      </c>
      <c r="L15" s="3" t="s">
        <v>103</v>
      </c>
      <c r="M15" s="3" t="s">
        <v>104</v>
      </c>
      <c r="N15" s="3" t="s">
        <v>104</v>
      </c>
      <c r="O15" s="3" t="s">
        <v>103</v>
      </c>
      <c r="P15" s="3" t="s">
        <v>103</v>
      </c>
      <c r="Q15" s="3" t="s">
        <v>104</v>
      </c>
      <c r="R15" s="16">
        <v>4.5</v>
      </c>
      <c r="S15" s="15">
        <f t="shared" si="2"/>
        <v>0.28125</v>
      </c>
      <c r="T15" s="16">
        <v>2.5</v>
      </c>
      <c r="U15" s="15">
        <f t="shared" si="1"/>
        <v>0.35714285714285715</v>
      </c>
      <c r="V15" s="195" t="s">
        <v>2093</v>
      </c>
    </row>
    <row r="16" spans="1:22" ht="24" customHeight="1">
      <c r="A16" s="59" t="s">
        <v>1585</v>
      </c>
      <c r="B16" s="3" t="s">
        <v>104</v>
      </c>
      <c r="C16" s="3" t="s">
        <v>103</v>
      </c>
      <c r="D16" s="3" t="s">
        <v>104</v>
      </c>
      <c r="E16" s="3" t="s">
        <v>105</v>
      </c>
      <c r="F16" s="3" t="s">
        <v>103</v>
      </c>
      <c r="G16" s="3" t="s">
        <v>103</v>
      </c>
      <c r="H16" s="3" t="s">
        <v>103</v>
      </c>
      <c r="I16" s="3" t="s">
        <v>103</v>
      </c>
      <c r="J16" s="3" t="s">
        <v>103</v>
      </c>
      <c r="K16" s="3" t="s">
        <v>104</v>
      </c>
      <c r="L16" s="3" t="s">
        <v>103</v>
      </c>
      <c r="M16" s="3" t="s">
        <v>103</v>
      </c>
      <c r="N16" s="3" t="s">
        <v>103</v>
      </c>
      <c r="O16" s="3" t="s">
        <v>104</v>
      </c>
      <c r="P16" s="3" t="s">
        <v>104</v>
      </c>
      <c r="Q16" s="3" t="s">
        <v>104</v>
      </c>
      <c r="R16" s="62">
        <v>9.5</v>
      </c>
      <c r="S16" s="15">
        <f t="shared" si="2"/>
        <v>0.59375</v>
      </c>
      <c r="T16" s="62">
        <v>5.5</v>
      </c>
      <c r="U16" s="15">
        <f t="shared" si="1"/>
        <v>0.7857142857142857</v>
      </c>
      <c r="V16" s="193" t="s">
        <v>2094</v>
      </c>
    </row>
    <row r="17" spans="1:22" ht="24" customHeight="1">
      <c r="A17" s="1" t="s">
        <v>1575</v>
      </c>
      <c r="B17" s="3" t="s">
        <v>103</v>
      </c>
      <c r="C17" s="3" t="s">
        <v>103</v>
      </c>
      <c r="D17" s="3" t="s">
        <v>104</v>
      </c>
      <c r="E17" s="3" t="s">
        <v>103</v>
      </c>
      <c r="F17" s="3" t="s">
        <v>103</v>
      </c>
      <c r="G17" s="3" t="s">
        <v>103</v>
      </c>
      <c r="H17" s="3" t="s">
        <v>103</v>
      </c>
      <c r="I17" s="3" t="s">
        <v>103</v>
      </c>
      <c r="J17" s="3" t="s">
        <v>103</v>
      </c>
      <c r="K17" s="3" t="s">
        <v>104</v>
      </c>
      <c r="L17" s="3" t="s">
        <v>103</v>
      </c>
      <c r="M17" s="3" t="s">
        <v>103</v>
      </c>
      <c r="N17" s="3" t="s">
        <v>103</v>
      </c>
      <c r="O17" s="3" t="s">
        <v>103</v>
      </c>
      <c r="P17" s="3" t="s">
        <v>103</v>
      </c>
      <c r="Q17" s="3" t="s">
        <v>103</v>
      </c>
      <c r="R17" s="16">
        <v>14</v>
      </c>
      <c r="S17" s="15">
        <f t="shared" si="2"/>
        <v>0.875</v>
      </c>
      <c r="T17" s="16">
        <v>7</v>
      </c>
      <c r="U17" s="15">
        <f t="shared" si="1"/>
        <v>1</v>
      </c>
      <c r="V17" s="197" t="s">
        <v>2095</v>
      </c>
    </row>
    <row r="18" spans="1:22" ht="24" customHeight="1">
      <c r="A18" s="59" t="s">
        <v>1576</v>
      </c>
      <c r="B18" s="2" t="s">
        <v>103</v>
      </c>
      <c r="C18" s="2" t="s">
        <v>103</v>
      </c>
      <c r="D18" s="2" t="s">
        <v>104</v>
      </c>
      <c r="E18" s="2" t="s">
        <v>105</v>
      </c>
      <c r="F18" s="2" t="s">
        <v>103</v>
      </c>
      <c r="G18" s="2" t="s">
        <v>103</v>
      </c>
      <c r="H18" s="2" t="s">
        <v>103</v>
      </c>
      <c r="I18" s="2" t="s">
        <v>103</v>
      </c>
      <c r="J18" s="2" t="s">
        <v>103</v>
      </c>
      <c r="K18" s="2" t="s">
        <v>104</v>
      </c>
      <c r="L18" s="2" t="s">
        <v>106</v>
      </c>
      <c r="M18" s="2" t="s">
        <v>106</v>
      </c>
      <c r="N18" s="2" t="s">
        <v>103</v>
      </c>
      <c r="O18" s="2" t="s">
        <v>103</v>
      </c>
      <c r="P18" s="2" t="s">
        <v>106</v>
      </c>
      <c r="Q18" s="2" t="s">
        <v>104</v>
      </c>
      <c r="R18" s="62">
        <v>9.5</v>
      </c>
      <c r="S18" s="15">
        <f>(R18/13)</f>
        <v>0.73076923076923073</v>
      </c>
      <c r="T18" s="62">
        <v>4.5</v>
      </c>
      <c r="U18" s="15">
        <f>(T18/5)</f>
        <v>0.9</v>
      </c>
      <c r="V18" s="197" t="s">
        <v>2095</v>
      </c>
    </row>
    <row r="19" spans="1:22" ht="24" customHeight="1">
      <c r="A19" s="6" t="s">
        <v>1577</v>
      </c>
      <c r="B19" s="3" t="s">
        <v>103</v>
      </c>
      <c r="C19" s="3" t="s">
        <v>103</v>
      </c>
      <c r="D19" s="3" t="s">
        <v>104</v>
      </c>
      <c r="E19" s="3" t="s">
        <v>103</v>
      </c>
      <c r="F19" s="3" t="s">
        <v>103</v>
      </c>
      <c r="G19" s="3" t="s">
        <v>103</v>
      </c>
      <c r="H19" s="3" t="s">
        <v>103</v>
      </c>
      <c r="I19" s="3" t="s">
        <v>103</v>
      </c>
      <c r="J19" s="3" t="s">
        <v>103</v>
      </c>
      <c r="K19" s="3" t="s">
        <v>104</v>
      </c>
      <c r="L19" s="3" t="s">
        <v>104</v>
      </c>
      <c r="M19" s="3" t="s">
        <v>103</v>
      </c>
      <c r="N19" s="3" t="s">
        <v>103</v>
      </c>
      <c r="O19" s="3" t="s">
        <v>103</v>
      </c>
      <c r="P19" s="3" t="s">
        <v>103</v>
      </c>
      <c r="Q19" s="3" t="s">
        <v>103</v>
      </c>
      <c r="R19" s="17">
        <v>13</v>
      </c>
      <c r="S19" s="15">
        <f t="shared" si="2"/>
        <v>0.8125</v>
      </c>
      <c r="T19" s="17">
        <v>6</v>
      </c>
      <c r="U19" s="15">
        <f t="shared" si="1"/>
        <v>0.8571428571428571</v>
      </c>
      <c r="V19" s="194" t="s">
        <v>2094</v>
      </c>
    </row>
    <row r="20" spans="1:22" ht="24" customHeight="1">
      <c r="A20" s="60" t="s">
        <v>1578</v>
      </c>
      <c r="B20" s="3" t="s">
        <v>104</v>
      </c>
      <c r="C20" s="3" t="s">
        <v>104</v>
      </c>
      <c r="D20" s="3" t="s">
        <v>104</v>
      </c>
      <c r="E20" s="3" t="s">
        <v>105</v>
      </c>
      <c r="F20" s="3" t="s">
        <v>103</v>
      </c>
      <c r="G20" s="3" t="s">
        <v>103</v>
      </c>
      <c r="H20" s="3" t="s">
        <v>103</v>
      </c>
      <c r="I20" s="3" t="s">
        <v>103</v>
      </c>
      <c r="J20" s="3" t="s">
        <v>104</v>
      </c>
      <c r="K20" s="3" t="s">
        <v>103</v>
      </c>
      <c r="L20" s="3" t="s">
        <v>104</v>
      </c>
      <c r="M20" s="3" t="s">
        <v>104</v>
      </c>
      <c r="N20" s="3" t="s">
        <v>104</v>
      </c>
      <c r="O20" s="3" t="s">
        <v>104</v>
      </c>
      <c r="P20" s="3" t="s">
        <v>104</v>
      </c>
      <c r="Q20" s="3" t="s">
        <v>104</v>
      </c>
      <c r="R20" s="61">
        <v>5.5</v>
      </c>
      <c r="S20" s="15">
        <f t="shared" si="2"/>
        <v>0.34375</v>
      </c>
      <c r="T20" s="61">
        <v>1.5</v>
      </c>
      <c r="U20" s="15">
        <f t="shared" si="1"/>
        <v>0.21428571428571427</v>
      </c>
      <c r="V20" s="192" t="s">
        <v>2093</v>
      </c>
    </row>
    <row r="21" spans="1:22" ht="24" customHeight="1">
      <c r="A21" s="1" t="s">
        <v>1586</v>
      </c>
      <c r="B21" s="3" t="s">
        <v>103</v>
      </c>
      <c r="C21" s="3" t="s">
        <v>105</v>
      </c>
      <c r="D21" s="3" t="s">
        <v>104</v>
      </c>
      <c r="E21" s="3" t="s">
        <v>103</v>
      </c>
      <c r="F21" s="3" t="s">
        <v>103</v>
      </c>
      <c r="G21" s="3" t="s">
        <v>103</v>
      </c>
      <c r="H21" s="3" t="s">
        <v>103</v>
      </c>
      <c r="I21" s="3" t="s">
        <v>103</v>
      </c>
      <c r="J21" s="3" t="s">
        <v>103</v>
      </c>
      <c r="K21" s="3" t="s">
        <v>104</v>
      </c>
      <c r="L21" s="3" t="s">
        <v>103</v>
      </c>
      <c r="M21" s="3" t="s">
        <v>104</v>
      </c>
      <c r="N21" s="3" t="s">
        <v>103</v>
      </c>
      <c r="O21" s="3" t="s">
        <v>104</v>
      </c>
      <c r="P21" s="3" t="s">
        <v>104</v>
      </c>
      <c r="Q21" s="3" t="s">
        <v>103</v>
      </c>
      <c r="R21" s="16">
        <v>10.5</v>
      </c>
      <c r="S21" s="15">
        <f>(R21/16)</f>
        <v>0.65625</v>
      </c>
      <c r="T21" s="16">
        <v>5.5</v>
      </c>
      <c r="U21" s="15">
        <f>(T21/7)</f>
        <v>0.7857142857142857</v>
      </c>
      <c r="V21" s="193" t="s">
        <v>2094</v>
      </c>
    </row>
    <row r="22" spans="1:22" ht="24" customHeight="1">
      <c r="A22" s="59" t="s">
        <v>1587</v>
      </c>
      <c r="B22" s="2" t="s">
        <v>103</v>
      </c>
      <c r="C22" s="2" t="s">
        <v>103</v>
      </c>
      <c r="D22" s="2" t="s">
        <v>104</v>
      </c>
      <c r="E22" s="2" t="s">
        <v>103</v>
      </c>
      <c r="F22" s="2" t="s">
        <v>103</v>
      </c>
      <c r="G22" s="2" t="s">
        <v>103</v>
      </c>
      <c r="H22" s="2" t="s">
        <v>103</v>
      </c>
      <c r="I22" s="2" t="s">
        <v>103</v>
      </c>
      <c r="J22" s="2" t="s">
        <v>103</v>
      </c>
      <c r="K22" s="2" t="s">
        <v>103</v>
      </c>
      <c r="L22" s="2" t="s">
        <v>103</v>
      </c>
      <c r="M22" s="2" t="s">
        <v>104</v>
      </c>
      <c r="N22" s="2" t="s">
        <v>103</v>
      </c>
      <c r="O22" s="2" t="s">
        <v>104</v>
      </c>
      <c r="P22" s="2" t="s">
        <v>104</v>
      </c>
      <c r="Q22" s="2" t="s">
        <v>103</v>
      </c>
      <c r="R22" s="62">
        <v>12</v>
      </c>
      <c r="S22" s="15">
        <f t="shared" ref="S22:S30" si="3">(R22/16)</f>
        <v>0.75</v>
      </c>
      <c r="T22" s="62">
        <v>6</v>
      </c>
      <c r="U22" s="15">
        <f t="shared" ref="U22:U30" si="4">(T22/7)</f>
        <v>0.8571428571428571</v>
      </c>
      <c r="V22" s="193" t="s">
        <v>2094</v>
      </c>
    </row>
    <row r="23" spans="1:22" ht="24" customHeight="1">
      <c r="A23" s="1" t="s">
        <v>1579</v>
      </c>
      <c r="B23" s="19" t="s">
        <v>103</v>
      </c>
      <c r="C23" s="19" t="s">
        <v>103</v>
      </c>
      <c r="D23" s="19" t="s">
        <v>104</v>
      </c>
      <c r="E23" s="19" t="s">
        <v>103</v>
      </c>
      <c r="F23" s="19" t="s">
        <v>103</v>
      </c>
      <c r="G23" s="19" t="s">
        <v>103</v>
      </c>
      <c r="H23" s="19" t="s">
        <v>104</v>
      </c>
      <c r="I23" s="19" t="s">
        <v>103</v>
      </c>
      <c r="J23" s="19" t="s">
        <v>103</v>
      </c>
      <c r="K23" s="19" t="s">
        <v>103</v>
      </c>
      <c r="L23" s="19" t="s">
        <v>103</v>
      </c>
      <c r="M23" s="19" t="s">
        <v>103</v>
      </c>
      <c r="N23" s="19" t="s">
        <v>103</v>
      </c>
      <c r="O23" s="19" t="s">
        <v>103</v>
      </c>
      <c r="P23" s="19" t="s">
        <v>103</v>
      </c>
      <c r="Q23" s="19" t="s">
        <v>103</v>
      </c>
      <c r="R23" s="16">
        <v>14</v>
      </c>
      <c r="S23" s="15">
        <f t="shared" si="3"/>
        <v>0.875</v>
      </c>
      <c r="T23" s="16">
        <v>6</v>
      </c>
      <c r="U23" s="15">
        <f t="shared" si="4"/>
        <v>0.8571428571428571</v>
      </c>
      <c r="V23" s="193" t="s">
        <v>2094</v>
      </c>
    </row>
    <row r="24" spans="1:22" ht="24" customHeight="1">
      <c r="A24" s="59" t="s">
        <v>1580</v>
      </c>
      <c r="B24" s="19" t="s">
        <v>103</v>
      </c>
      <c r="C24" s="19" t="s">
        <v>104</v>
      </c>
      <c r="D24" s="19" t="s">
        <v>104</v>
      </c>
      <c r="E24" s="19" t="s">
        <v>103</v>
      </c>
      <c r="F24" s="19" t="s">
        <v>103</v>
      </c>
      <c r="G24" s="19" t="s">
        <v>103</v>
      </c>
      <c r="H24" s="19" t="s">
        <v>103</v>
      </c>
      <c r="I24" s="19" t="s">
        <v>103</v>
      </c>
      <c r="J24" s="19" t="s">
        <v>104</v>
      </c>
      <c r="K24" s="19" t="s">
        <v>104</v>
      </c>
      <c r="L24" s="19" t="s">
        <v>103</v>
      </c>
      <c r="M24" s="19" t="s">
        <v>104</v>
      </c>
      <c r="N24" s="19" t="s">
        <v>104</v>
      </c>
      <c r="O24" s="19" t="s">
        <v>104</v>
      </c>
      <c r="P24" s="19" t="s">
        <v>104</v>
      </c>
      <c r="Q24" s="19" t="s">
        <v>103</v>
      </c>
      <c r="R24" s="62">
        <v>8</v>
      </c>
      <c r="S24" s="15">
        <f t="shared" si="3"/>
        <v>0.5</v>
      </c>
      <c r="T24" s="62">
        <v>3</v>
      </c>
      <c r="U24" s="15">
        <f t="shared" si="4"/>
        <v>0.42857142857142855</v>
      </c>
      <c r="V24" s="195" t="s">
        <v>2093</v>
      </c>
    </row>
    <row r="25" spans="1:22" ht="24" customHeight="1">
      <c r="A25" s="1" t="s">
        <v>1581</v>
      </c>
      <c r="B25" s="19" t="s">
        <v>103</v>
      </c>
      <c r="C25" s="19" t="s">
        <v>103</v>
      </c>
      <c r="D25" s="19" t="s">
        <v>104</v>
      </c>
      <c r="E25" s="19" t="s">
        <v>103</v>
      </c>
      <c r="F25" s="19" t="s">
        <v>103</v>
      </c>
      <c r="G25" s="19" t="s">
        <v>103</v>
      </c>
      <c r="H25" s="19" t="s">
        <v>103</v>
      </c>
      <c r="I25" s="19" t="s">
        <v>103</v>
      </c>
      <c r="J25" s="19" t="s">
        <v>103</v>
      </c>
      <c r="K25" s="19" t="s">
        <v>104</v>
      </c>
      <c r="L25" s="19" t="s">
        <v>103</v>
      </c>
      <c r="M25" s="19" t="s">
        <v>103</v>
      </c>
      <c r="N25" s="19" t="s">
        <v>103</v>
      </c>
      <c r="O25" s="19" t="s">
        <v>103</v>
      </c>
      <c r="P25" s="19" t="s">
        <v>104</v>
      </c>
      <c r="Q25" s="19" t="s">
        <v>104</v>
      </c>
      <c r="R25" s="16">
        <v>12</v>
      </c>
      <c r="S25" s="15">
        <f t="shared" si="3"/>
        <v>0.75</v>
      </c>
      <c r="T25" s="16">
        <v>6</v>
      </c>
      <c r="U25" s="15">
        <f t="shared" si="4"/>
        <v>0.8571428571428571</v>
      </c>
      <c r="V25" s="193" t="s">
        <v>2094</v>
      </c>
    </row>
    <row r="26" spans="1:22" ht="24" customHeight="1">
      <c r="A26" s="59" t="s">
        <v>1588</v>
      </c>
      <c r="B26" s="19" t="s">
        <v>103</v>
      </c>
      <c r="C26" s="19" t="s">
        <v>104</v>
      </c>
      <c r="D26" s="19" t="s">
        <v>104</v>
      </c>
      <c r="E26" s="19" t="s">
        <v>103</v>
      </c>
      <c r="F26" s="19" t="s">
        <v>103</v>
      </c>
      <c r="G26" s="19" t="s">
        <v>104</v>
      </c>
      <c r="H26" s="19" t="s">
        <v>103</v>
      </c>
      <c r="I26" s="19" t="s">
        <v>103</v>
      </c>
      <c r="J26" s="19" t="s">
        <v>104</v>
      </c>
      <c r="K26" s="19" t="s">
        <v>104</v>
      </c>
      <c r="L26" s="19" t="s">
        <v>106</v>
      </c>
      <c r="M26" s="19" t="s">
        <v>106</v>
      </c>
      <c r="N26" s="19" t="s">
        <v>104</v>
      </c>
      <c r="O26" s="19" t="s">
        <v>104</v>
      </c>
      <c r="P26" s="19" t="s">
        <v>106</v>
      </c>
      <c r="Q26" s="19" t="s">
        <v>103</v>
      </c>
      <c r="R26" s="62">
        <v>6</v>
      </c>
      <c r="S26" s="15">
        <f>(R26/13)</f>
        <v>0.46153846153846156</v>
      </c>
      <c r="T26" s="62">
        <v>2</v>
      </c>
      <c r="U26" s="15">
        <f>(T26/5)</f>
        <v>0.4</v>
      </c>
      <c r="V26" s="195" t="s">
        <v>2093</v>
      </c>
    </row>
    <row r="27" spans="1:22" ht="24" customHeight="1">
      <c r="A27" s="6" t="s">
        <v>1589</v>
      </c>
      <c r="B27" s="19" t="s">
        <v>103</v>
      </c>
      <c r="C27" s="19" t="s">
        <v>103</v>
      </c>
      <c r="D27" s="19" t="s">
        <v>104</v>
      </c>
      <c r="E27" s="19" t="s">
        <v>103</v>
      </c>
      <c r="F27" s="19" t="s">
        <v>103</v>
      </c>
      <c r="G27" s="19" t="s">
        <v>104</v>
      </c>
      <c r="H27" s="19" t="s">
        <v>103</v>
      </c>
      <c r="I27" s="19" t="s">
        <v>103</v>
      </c>
      <c r="J27" s="19" t="s">
        <v>103</v>
      </c>
      <c r="K27" s="19" t="s">
        <v>103</v>
      </c>
      <c r="L27" s="19" t="s">
        <v>103</v>
      </c>
      <c r="M27" s="19" t="s">
        <v>104</v>
      </c>
      <c r="N27" s="19" t="s">
        <v>103</v>
      </c>
      <c r="O27" s="19" t="s">
        <v>104</v>
      </c>
      <c r="P27" s="19" t="s">
        <v>104</v>
      </c>
      <c r="Q27" s="19" t="s">
        <v>103</v>
      </c>
      <c r="R27" s="17">
        <v>11</v>
      </c>
      <c r="S27" s="15">
        <f t="shared" si="3"/>
        <v>0.6875</v>
      </c>
      <c r="T27" s="17">
        <v>6</v>
      </c>
      <c r="U27" s="15">
        <f t="shared" si="4"/>
        <v>0.8571428571428571</v>
      </c>
      <c r="V27" s="194" t="s">
        <v>2094</v>
      </c>
    </row>
    <row r="28" spans="1:22" ht="24" customHeight="1">
      <c r="A28" s="60" t="s">
        <v>1582</v>
      </c>
      <c r="B28" s="19" t="s">
        <v>103</v>
      </c>
      <c r="C28" s="19" t="s">
        <v>103</v>
      </c>
      <c r="D28" s="19" t="s">
        <v>103</v>
      </c>
      <c r="E28" s="19" t="s">
        <v>103</v>
      </c>
      <c r="F28" s="19" t="s">
        <v>103</v>
      </c>
      <c r="G28" s="19" t="s">
        <v>103</v>
      </c>
      <c r="H28" s="19" t="s">
        <v>103</v>
      </c>
      <c r="I28" s="19" t="s">
        <v>103</v>
      </c>
      <c r="J28" s="19" t="s">
        <v>103</v>
      </c>
      <c r="K28" s="19" t="s">
        <v>104</v>
      </c>
      <c r="L28" s="19" t="s">
        <v>106</v>
      </c>
      <c r="M28" s="19" t="s">
        <v>106</v>
      </c>
      <c r="N28" s="19" t="s">
        <v>103</v>
      </c>
      <c r="O28" s="19" t="s">
        <v>104</v>
      </c>
      <c r="P28" s="19" t="s">
        <v>106</v>
      </c>
      <c r="Q28" s="19" t="s">
        <v>103</v>
      </c>
      <c r="R28" s="61">
        <v>11</v>
      </c>
      <c r="S28" s="15">
        <f>(R28/13)</f>
        <v>0.84615384615384615</v>
      </c>
      <c r="T28" s="61">
        <v>5</v>
      </c>
      <c r="U28" s="15">
        <f>(T28/5)</f>
        <v>1</v>
      </c>
      <c r="V28" s="196" t="s">
        <v>2095</v>
      </c>
    </row>
    <row r="29" spans="1:22" ht="24" customHeight="1">
      <c r="A29" s="1" t="s">
        <v>1583</v>
      </c>
      <c r="B29" s="19" t="s">
        <v>103</v>
      </c>
      <c r="C29" s="19" t="s">
        <v>103</v>
      </c>
      <c r="D29" s="19" t="s">
        <v>104</v>
      </c>
      <c r="E29" s="19" t="s">
        <v>105</v>
      </c>
      <c r="F29" s="19" t="s">
        <v>103</v>
      </c>
      <c r="G29" s="19" t="s">
        <v>104</v>
      </c>
      <c r="H29" s="19" t="s">
        <v>104</v>
      </c>
      <c r="I29" s="19" t="s">
        <v>103</v>
      </c>
      <c r="J29" s="19" t="s">
        <v>105</v>
      </c>
      <c r="K29" s="19" t="s">
        <v>104</v>
      </c>
      <c r="L29" s="19" t="s">
        <v>103</v>
      </c>
      <c r="M29" s="19" t="s">
        <v>104</v>
      </c>
      <c r="N29" s="19" t="s">
        <v>104</v>
      </c>
      <c r="O29" s="19" t="s">
        <v>104</v>
      </c>
      <c r="P29" s="19" t="s">
        <v>104</v>
      </c>
      <c r="Q29" s="19" t="s">
        <v>103</v>
      </c>
      <c r="R29" s="16">
        <v>7</v>
      </c>
      <c r="S29" s="15">
        <f t="shared" si="3"/>
        <v>0.4375</v>
      </c>
      <c r="T29" s="16">
        <v>4</v>
      </c>
      <c r="U29" s="15">
        <f t="shared" si="4"/>
        <v>0.5714285714285714</v>
      </c>
      <c r="V29" s="195" t="s">
        <v>2093</v>
      </c>
    </row>
    <row r="30" spans="1:22" ht="24" customHeight="1">
      <c r="A30" s="59" t="s">
        <v>1584</v>
      </c>
      <c r="B30" s="19" t="s">
        <v>104</v>
      </c>
      <c r="C30" s="19" t="s">
        <v>104</v>
      </c>
      <c r="D30" s="19" t="s">
        <v>104</v>
      </c>
      <c r="E30" s="19" t="s">
        <v>105</v>
      </c>
      <c r="F30" s="19" t="s">
        <v>103</v>
      </c>
      <c r="G30" s="19" t="s">
        <v>103</v>
      </c>
      <c r="H30" s="19" t="s">
        <v>104</v>
      </c>
      <c r="I30" s="19" t="s">
        <v>105</v>
      </c>
      <c r="J30" s="19" t="s">
        <v>104</v>
      </c>
      <c r="K30" s="19" t="s">
        <v>104</v>
      </c>
      <c r="L30" s="19" t="s">
        <v>104</v>
      </c>
      <c r="M30" s="19" t="s">
        <v>104</v>
      </c>
      <c r="N30" s="19" t="s">
        <v>104</v>
      </c>
      <c r="O30" s="19" t="s">
        <v>104</v>
      </c>
      <c r="P30" s="19" t="s">
        <v>104</v>
      </c>
      <c r="Q30" s="19" t="s">
        <v>103</v>
      </c>
      <c r="R30" s="62">
        <v>4</v>
      </c>
      <c r="S30" s="15">
        <f t="shared" si="3"/>
        <v>0.25</v>
      </c>
      <c r="T30" s="62">
        <v>0.5</v>
      </c>
      <c r="U30" s="15">
        <f t="shared" si="4"/>
        <v>7.1428571428571425E-2</v>
      </c>
      <c r="V30" s="195" t="s">
        <v>2093</v>
      </c>
    </row>
    <row r="31" spans="1:22" ht="24" customHeight="1">
      <c r="A31" s="64" t="s">
        <v>1590</v>
      </c>
      <c r="B31" s="63">
        <v>0.7142857142857143</v>
      </c>
      <c r="C31" s="63">
        <v>0.5535714285714286</v>
      </c>
      <c r="D31" s="63">
        <v>3.5714285714285712E-2</v>
      </c>
      <c r="E31" s="63">
        <v>0.6607142857142857</v>
      </c>
      <c r="F31" s="63">
        <v>0.9285714285714286</v>
      </c>
      <c r="G31" s="63">
        <v>0.6428571428571429</v>
      </c>
      <c r="H31" s="63">
        <v>0.6071428571428571</v>
      </c>
      <c r="I31" s="63">
        <v>0.9285714285714286</v>
      </c>
      <c r="J31" s="63">
        <v>0.61</v>
      </c>
      <c r="K31" s="63">
        <v>0.14285714285714285</v>
      </c>
      <c r="L31" s="63">
        <v>0.77777777777777779</v>
      </c>
      <c r="M31" s="63">
        <v>0.44444444444444442</v>
      </c>
      <c r="N31" s="63">
        <v>0.4642857142857143</v>
      </c>
      <c r="O31" s="63">
        <v>0.35714285714285715</v>
      </c>
      <c r="P31" s="63">
        <v>0.3888888888888889</v>
      </c>
      <c r="Q31" s="63">
        <v>0.6785714285714286</v>
      </c>
      <c r="R31" s="67" t="s">
        <v>1024</v>
      </c>
      <c r="S31" s="68">
        <f>AVERAGE(S3:S30)</f>
        <v>0.54979395604395609</v>
      </c>
      <c r="T31" s="69" t="s">
        <v>1024</v>
      </c>
      <c r="U31" s="70">
        <f>AVERAGE(U3:U30)</f>
        <v>0.56734693877551023</v>
      </c>
      <c r="V31" s="198"/>
    </row>
    <row r="32" spans="1:22" s="168" customFormat="1" ht="11">
      <c r="B32" s="169"/>
      <c r="C32" s="169"/>
      <c r="D32" s="169"/>
      <c r="E32" s="169"/>
      <c r="F32" s="169"/>
      <c r="G32" s="169"/>
      <c r="H32" s="169"/>
      <c r="I32" s="169"/>
      <c r="J32" s="169"/>
      <c r="K32" s="169"/>
      <c r="L32" s="169"/>
      <c r="M32" s="169"/>
      <c r="N32" s="169"/>
      <c r="O32" s="169"/>
      <c r="P32" s="169"/>
      <c r="Q32" s="169"/>
      <c r="R32" s="170"/>
      <c r="S32" s="169"/>
      <c r="T32" s="170"/>
      <c r="U32" s="169"/>
    </row>
    <row r="33" spans="1:21" s="28" customFormat="1">
      <c r="A33" s="168"/>
      <c r="B33" s="169"/>
      <c r="C33" s="169"/>
      <c r="D33" s="169"/>
      <c r="E33" s="169"/>
      <c r="F33" s="169"/>
      <c r="G33" s="169"/>
      <c r="H33" s="169"/>
      <c r="I33" s="169"/>
      <c r="J33" s="169"/>
      <c r="K33" s="169"/>
      <c r="L33" s="169"/>
      <c r="M33" s="169"/>
      <c r="N33" s="169"/>
      <c r="O33" s="169"/>
      <c r="P33" s="169"/>
      <c r="Q33" s="169"/>
      <c r="R33" s="170"/>
      <c r="S33" s="169"/>
      <c r="T33" s="170"/>
      <c r="U33" s="169"/>
    </row>
    <row r="34" spans="1:21" s="28" customFormat="1">
      <c r="A34" s="168"/>
      <c r="B34" s="169"/>
      <c r="C34" s="169"/>
      <c r="D34" s="169"/>
      <c r="E34" s="169"/>
      <c r="F34" s="169"/>
      <c r="G34" s="169"/>
      <c r="H34" s="169"/>
      <c r="I34" s="169"/>
      <c r="J34" s="169"/>
      <c r="K34" s="169"/>
      <c r="L34" s="169"/>
      <c r="M34" s="169"/>
      <c r="N34" s="169"/>
      <c r="O34" s="169"/>
      <c r="P34" s="169"/>
      <c r="Q34" s="169"/>
      <c r="R34" s="170"/>
      <c r="S34" s="169"/>
      <c r="T34" s="170"/>
      <c r="U34" s="169"/>
    </row>
  </sheetData>
  <mergeCells count="2">
    <mergeCell ref="A1:A2"/>
    <mergeCell ref="V1:V2"/>
  </mergeCells>
  <conditionalFormatting sqref="B3:Q30">
    <cfRule type="containsText" dxfId="3" priority="2" operator="containsText" text="No meta-analysis">
      <formula>NOT(ISERROR(SEARCH("No meta-analysis",B3)))</formula>
    </cfRule>
    <cfRule type="containsText" dxfId="2" priority="3" operator="containsText" text="Partial Yes">
      <formula>NOT(ISERROR(SEARCH("Partial Yes",B3)))</formula>
    </cfRule>
    <cfRule type="containsText" dxfId="1" priority="4" operator="containsText" text="No">
      <formula>NOT(ISERROR(SEARCH("No",B3)))</formula>
    </cfRule>
    <cfRule type="containsText" dxfId="0" priority="5" stopIfTrue="1" operator="containsText" text="Yes">
      <formula>NOT(ISERROR(SEARCH("Yes",B3)))</formula>
    </cfRule>
  </conditionalFormatting>
  <conditionalFormatting sqref="B31:Q31">
    <cfRule type="colorScale" priority="1">
      <colorScale>
        <cfvo type="min"/>
        <cfvo type="percentile" val="50"/>
        <cfvo type="max"/>
        <color rgb="FFF8696B"/>
        <color rgb="FFFFEB84"/>
        <color rgb="FF63BE7B"/>
      </colorScale>
    </cfRule>
  </conditionalFormatting>
  <conditionalFormatting sqref="S3:S30">
    <cfRule type="colorScale" priority="6">
      <colorScale>
        <cfvo type="min"/>
        <cfvo type="percentile" val="50"/>
        <cfvo type="max"/>
        <color rgb="FFF8696B"/>
        <color rgb="FFFFEB84"/>
        <color rgb="FF63BE7B"/>
      </colorScale>
    </cfRule>
  </conditionalFormatting>
  <conditionalFormatting sqref="U3:U30">
    <cfRule type="colorScale" priority="8">
      <colorScale>
        <cfvo type="min"/>
        <cfvo type="percentile" val="50"/>
        <cfvo type="max"/>
        <color rgb="FFF8696B"/>
        <color rgb="FFFFEB84"/>
        <color rgb="FF63BE7B"/>
      </colorScale>
    </cfRule>
  </conditionalFormatting>
  <pageMargins left="0.7" right="0.7" top="0.75" bottom="0.75" header="0.3" footer="0.3"/>
  <pageSetup scale="37" orientation="landscape"/>
  <ignoredErrors>
    <ignoredError sqref="S8 U8 S14:S28 U14:U28" formula="1"/>
  </ignoredErrors>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Dropdown!$A$1:$A$2</xm:f>
          </x14:formula1>
          <xm:sqref>Q3:Q30 B3:B30 D3:D30 F3:G30 K3:K30 N3:O30</xm:sqref>
        </x14:dataValidation>
        <x14:dataValidation type="list" allowBlank="1" showInputMessage="1" showErrorMessage="1" xr:uid="{00000000-0002-0000-0600-000001000000}">
          <x14:formula1>
            <xm:f>Dropdown!$B$1:$B$3</xm:f>
          </x14:formula1>
          <xm:sqref>H3:J30 C3:C30 E3:E30</xm:sqref>
        </x14:dataValidation>
        <x14:dataValidation type="list" allowBlank="1" showInputMessage="1" showErrorMessage="1" xr:uid="{00000000-0002-0000-0600-000002000000}">
          <x14:formula1>
            <xm:f>Dropdown!$A$1:$A$3</xm:f>
          </x14:formula1>
          <xm:sqref>P3:P30 L3:M30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C6587-CDB6-AF44-BE4B-981512D89515}">
  <dimension ref="A1:L53"/>
  <sheetViews>
    <sheetView zoomScaleNormal="100" workbookViewId="0">
      <pane xSplit="1" ySplit="1" topLeftCell="B2" activePane="bottomRight" state="frozen"/>
      <selection pane="topRight" activeCell="B1" sqref="B1"/>
      <selection pane="bottomLeft" activeCell="A2" sqref="A2"/>
      <selection pane="bottomRight" activeCell="N12" sqref="N12"/>
    </sheetView>
  </sheetViews>
  <sheetFormatPr baseColWidth="10" defaultColWidth="10.83203125" defaultRowHeight="16"/>
  <cols>
    <col min="1" max="1" width="23.6640625" style="182" bestFit="1" customWidth="1"/>
    <col min="2" max="2" width="35.83203125" style="182" customWidth="1"/>
    <col min="3" max="3" width="10.83203125" style="182" customWidth="1"/>
    <col min="4" max="4" width="8.6640625" style="183" customWidth="1"/>
    <col min="5" max="5" width="21.33203125" style="183" customWidth="1"/>
    <col min="6" max="6" width="17.6640625" style="183" bestFit="1" customWidth="1"/>
    <col min="7" max="7" width="10.1640625" style="183" customWidth="1"/>
    <col min="8" max="8" width="9" style="183" customWidth="1"/>
    <col min="9" max="9" width="9.33203125" style="183" customWidth="1"/>
    <col min="10" max="10" width="12.1640625" style="183" customWidth="1"/>
    <col min="11" max="11" width="15" style="183" customWidth="1"/>
    <col min="12" max="12" width="15.6640625" style="183" customWidth="1"/>
    <col min="13" max="16384" width="10.83203125" style="182"/>
  </cols>
  <sheetData>
    <row r="1" spans="1:12" ht="53">
      <c r="A1" s="182" t="s">
        <v>1621</v>
      </c>
      <c r="B1" s="182" t="s">
        <v>1622</v>
      </c>
      <c r="C1" s="182" t="s">
        <v>1623</v>
      </c>
      <c r="D1" s="183" t="s">
        <v>13</v>
      </c>
      <c r="E1" s="183" t="s">
        <v>1624</v>
      </c>
      <c r="F1" s="183" t="s">
        <v>1627</v>
      </c>
      <c r="G1" s="183" t="s">
        <v>1628</v>
      </c>
      <c r="H1" s="183" t="s">
        <v>1629</v>
      </c>
      <c r="I1" s="183" t="s">
        <v>1630</v>
      </c>
      <c r="J1" s="183" t="s">
        <v>1631</v>
      </c>
      <c r="K1" s="183" t="s">
        <v>1634</v>
      </c>
      <c r="L1" s="183" t="s">
        <v>1635</v>
      </c>
    </row>
    <row r="2" spans="1:12" ht="17">
      <c r="A2" s="182" t="s">
        <v>1638</v>
      </c>
      <c r="B2" s="182" t="s">
        <v>1639</v>
      </c>
      <c r="C2" s="182">
        <v>1998</v>
      </c>
      <c r="D2" s="183" t="s">
        <v>1640</v>
      </c>
      <c r="E2" s="183" t="s">
        <v>1641</v>
      </c>
      <c r="F2" s="183" t="s">
        <v>1642</v>
      </c>
      <c r="G2" s="183" t="s">
        <v>1643</v>
      </c>
      <c r="J2" s="183" t="s">
        <v>1644</v>
      </c>
      <c r="K2" s="183" t="s">
        <v>1646</v>
      </c>
      <c r="L2" s="183" t="s">
        <v>1647</v>
      </c>
    </row>
    <row r="3" spans="1:12" ht="51">
      <c r="A3" s="182" t="s">
        <v>1649</v>
      </c>
      <c r="B3" s="182" t="s">
        <v>1639</v>
      </c>
      <c r="C3" s="182">
        <v>2005</v>
      </c>
      <c r="D3" s="183" t="s">
        <v>1640</v>
      </c>
      <c r="E3" s="183" t="s">
        <v>1650</v>
      </c>
      <c r="F3" s="183" t="s">
        <v>1653</v>
      </c>
      <c r="G3" s="183" t="s">
        <v>1654</v>
      </c>
      <c r="I3" s="183" t="s">
        <v>1655</v>
      </c>
      <c r="J3" s="183" t="s">
        <v>1656</v>
      </c>
      <c r="K3" s="183" t="s">
        <v>1658</v>
      </c>
      <c r="L3" s="183" t="s">
        <v>1659</v>
      </c>
    </row>
    <row r="4" spans="1:12" ht="68">
      <c r="A4" s="182" t="s">
        <v>1662</v>
      </c>
      <c r="B4" s="182" t="s">
        <v>1639</v>
      </c>
      <c r="C4" s="182">
        <v>2005</v>
      </c>
      <c r="D4" s="183" t="s">
        <v>1640</v>
      </c>
      <c r="E4" s="183" t="s">
        <v>1641</v>
      </c>
      <c r="F4" s="183" t="s">
        <v>1663</v>
      </c>
      <c r="G4" s="183" t="s">
        <v>1654</v>
      </c>
      <c r="H4" s="183" t="s">
        <v>1664</v>
      </c>
      <c r="I4" s="183" t="s">
        <v>1665</v>
      </c>
      <c r="J4" s="183" t="s">
        <v>1666</v>
      </c>
      <c r="K4" s="183" t="s">
        <v>1668</v>
      </c>
      <c r="L4" s="183" t="s">
        <v>1659</v>
      </c>
    </row>
    <row r="5" spans="1:12" ht="51">
      <c r="A5" s="182" t="s">
        <v>1670</v>
      </c>
      <c r="B5" s="182" t="s">
        <v>1671</v>
      </c>
      <c r="C5" s="182">
        <v>2013</v>
      </c>
      <c r="D5" s="183" t="s">
        <v>1672</v>
      </c>
      <c r="E5" s="183" t="s">
        <v>1673</v>
      </c>
      <c r="F5" s="183" t="s">
        <v>1676</v>
      </c>
      <c r="G5" s="183" t="s">
        <v>1677</v>
      </c>
      <c r="I5" s="183" t="s">
        <v>1678</v>
      </c>
      <c r="J5" s="183" t="s">
        <v>1679</v>
      </c>
      <c r="K5" s="183" t="s">
        <v>1681</v>
      </c>
      <c r="L5" s="183" t="s">
        <v>1682</v>
      </c>
    </row>
    <row r="6" spans="1:12" ht="34">
      <c r="A6" s="182" t="s">
        <v>1684</v>
      </c>
      <c r="B6" s="182" t="s">
        <v>1671</v>
      </c>
      <c r="C6" s="182">
        <v>2016</v>
      </c>
      <c r="D6" s="183" t="s">
        <v>1672</v>
      </c>
      <c r="E6" s="183" t="s">
        <v>1641</v>
      </c>
      <c r="F6" s="183" t="s">
        <v>1685</v>
      </c>
      <c r="H6" s="183" t="s">
        <v>1686</v>
      </c>
      <c r="I6" s="183" t="s">
        <v>1665</v>
      </c>
      <c r="J6" s="183" t="s">
        <v>1687</v>
      </c>
      <c r="K6" s="183" t="s">
        <v>1688</v>
      </c>
      <c r="L6" s="183" t="s">
        <v>1689</v>
      </c>
    </row>
    <row r="7" spans="1:12" ht="34">
      <c r="A7" s="182" t="s">
        <v>1691</v>
      </c>
      <c r="B7" s="182" t="s">
        <v>1692</v>
      </c>
      <c r="C7" s="182" t="s">
        <v>1693</v>
      </c>
      <c r="D7" s="183" t="s">
        <v>1672</v>
      </c>
      <c r="E7" s="183" t="s">
        <v>1650</v>
      </c>
      <c r="F7" s="183" t="s">
        <v>1696</v>
      </c>
      <c r="G7" s="183" t="s">
        <v>1677</v>
      </c>
      <c r="I7" s="183" t="s">
        <v>1697</v>
      </c>
      <c r="J7" s="183" t="s">
        <v>1698</v>
      </c>
      <c r="K7" s="183" t="s">
        <v>380</v>
      </c>
      <c r="L7" s="183" t="s">
        <v>1700</v>
      </c>
    </row>
    <row r="8" spans="1:12" ht="17">
      <c r="A8" s="182" t="s">
        <v>1702</v>
      </c>
      <c r="B8" s="182" t="s">
        <v>1703</v>
      </c>
      <c r="C8" s="182">
        <v>2021</v>
      </c>
      <c r="D8" s="183" t="s">
        <v>1640</v>
      </c>
      <c r="E8" s="183" t="s">
        <v>1673</v>
      </c>
      <c r="F8" s="183" t="s">
        <v>1705</v>
      </c>
      <c r="I8" s="183" t="s">
        <v>1706</v>
      </c>
      <c r="J8" s="183" t="s">
        <v>1707</v>
      </c>
      <c r="L8" s="183" t="s">
        <v>1700</v>
      </c>
    </row>
    <row r="9" spans="1:12" ht="20">
      <c r="A9" s="182" t="s">
        <v>1711</v>
      </c>
      <c r="B9" s="182" t="s">
        <v>1703</v>
      </c>
      <c r="C9" s="182">
        <v>2017</v>
      </c>
      <c r="D9" s="183" t="s">
        <v>1640</v>
      </c>
      <c r="E9" s="183" t="s">
        <v>1641</v>
      </c>
      <c r="F9" s="183" t="s">
        <v>1714</v>
      </c>
      <c r="H9" s="183" t="s">
        <v>1715</v>
      </c>
      <c r="I9" s="183" t="s">
        <v>1716</v>
      </c>
      <c r="J9" s="183" t="s">
        <v>1717</v>
      </c>
      <c r="K9" s="183" t="s">
        <v>1719</v>
      </c>
      <c r="L9" s="183" t="s">
        <v>1720</v>
      </c>
    </row>
    <row r="10" spans="1:12" ht="34">
      <c r="A10" s="182" t="s">
        <v>1721</v>
      </c>
      <c r="B10" s="182" t="s">
        <v>1722</v>
      </c>
      <c r="C10" s="182">
        <v>2018</v>
      </c>
      <c r="D10" s="183" t="s">
        <v>1640</v>
      </c>
      <c r="E10" s="183" t="s">
        <v>1650</v>
      </c>
      <c r="F10" s="183" t="s">
        <v>1723</v>
      </c>
      <c r="H10" s="183" t="s">
        <v>1724</v>
      </c>
      <c r="I10" s="183" t="s">
        <v>1725</v>
      </c>
      <c r="J10" s="183" t="s">
        <v>1726</v>
      </c>
      <c r="K10" s="183" t="s">
        <v>1727</v>
      </c>
      <c r="L10" s="183" t="s">
        <v>1728</v>
      </c>
    </row>
    <row r="11" spans="1:12" ht="34">
      <c r="A11" s="182" t="s">
        <v>1731</v>
      </c>
      <c r="B11" s="182" t="s">
        <v>1722</v>
      </c>
      <c r="C11" s="182">
        <v>2022</v>
      </c>
      <c r="D11" s="183" t="s">
        <v>1640</v>
      </c>
      <c r="E11" s="183" t="s">
        <v>1673</v>
      </c>
      <c r="F11" s="183" t="s">
        <v>1733</v>
      </c>
      <c r="J11" s="183" t="s">
        <v>1734</v>
      </c>
      <c r="L11" s="183" t="s">
        <v>1735</v>
      </c>
    </row>
    <row r="12" spans="1:12" ht="68">
      <c r="A12" s="182" t="s">
        <v>1736</v>
      </c>
      <c r="B12" s="182" t="s">
        <v>1722</v>
      </c>
      <c r="C12" s="182">
        <v>2019</v>
      </c>
      <c r="D12" s="183" t="s">
        <v>1737</v>
      </c>
      <c r="E12" s="183" t="s">
        <v>354</v>
      </c>
      <c r="F12" s="183" t="s">
        <v>1738</v>
      </c>
      <c r="J12" s="183" t="s">
        <v>1726</v>
      </c>
      <c r="L12" s="183" t="s">
        <v>1739</v>
      </c>
    </row>
    <row r="13" spans="1:12" ht="34">
      <c r="A13" s="182" t="s">
        <v>1740</v>
      </c>
      <c r="B13" s="182" t="s">
        <v>1722</v>
      </c>
      <c r="C13" s="182">
        <v>2018</v>
      </c>
      <c r="D13" s="183" t="s">
        <v>1640</v>
      </c>
      <c r="E13" s="183" t="s">
        <v>1641</v>
      </c>
      <c r="F13" s="183" t="s">
        <v>1741</v>
      </c>
      <c r="H13" s="183" t="s">
        <v>1742</v>
      </c>
      <c r="J13" s="183" t="s">
        <v>1743</v>
      </c>
      <c r="K13" s="183" t="s">
        <v>1745</v>
      </c>
      <c r="L13" s="183" t="s">
        <v>1728</v>
      </c>
    </row>
    <row r="14" spans="1:12" ht="34">
      <c r="A14" s="182" t="s">
        <v>1747</v>
      </c>
      <c r="B14" s="182" t="s">
        <v>1722</v>
      </c>
      <c r="D14" s="183" t="s">
        <v>1640</v>
      </c>
      <c r="E14" s="183" t="s">
        <v>1641</v>
      </c>
      <c r="F14" s="183" t="s">
        <v>1738</v>
      </c>
      <c r="J14" s="183" t="s">
        <v>1726</v>
      </c>
      <c r="L14" s="183" t="s">
        <v>1728</v>
      </c>
    </row>
    <row r="15" spans="1:12" ht="34">
      <c r="A15" s="182" t="s">
        <v>1748</v>
      </c>
      <c r="B15" s="182" t="s">
        <v>1722</v>
      </c>
      <c r="C15" s="182">
        <v>2018</v>
      </c>
      <c r="D15" s="183" t="s">
        <v>1640</v>
      </c>
      <c r="E15" s="183" t="s">
        <v>1749</v>
      </c>
      <c r="F15" s="183" t="s">
        <v>1751</v>
      </c>
      <c r="J15" s="183" t="s">
        <v>1726</v>
      </c>
      <c r="L15" s="183" t="s">
        <v>1752</v>
      </c>
    </row>
    <row r="16" spans="1:12" ht="34">
      <c r="A16" s="182" t="s">
        <v>1753</v>
      </c>
      <c r="B16" s="182" t="s">
        <v>1722</v>
      </c>
      <c r="D16" s="183" t="s">
        <v>1640</v>
      </c>
      <c r="E16" s="183" t="s">
        <v>1754</v>
      </c>
      <c r="F16" s="183" t="s">
        <v>75</v>
      </c>
      <c r="J16" s="183" t="s">
        <v>75</v>
      </c>
      <c r="L16" s="183" t="s">
        <v>1755</v>
      </c>
    </row>
    <row r="17" spans="1:12" ht="34">
      <c r="A17" s="185" t="s">
        <v>1756</v>
      </c>
      <c r="B17" s="185" t="s">
        <v>1722</v>
      </c>
      <c r="D17" s="183" t="s">
        <v>1640</v>
      </c>
      <c r="E17" s="183" t="s">
        <v>1641</v>
      </c>
      <c r="F17" s="183" t="s">
        <v>1757</v>
      </c>
      <c r="J17" s="183" t="s">
        <v>1656</v>
      </c>
      <c r="L17" s="183" t="s">
        <v>1728</v>
      </c>
    </row>
    <row r="18" spans="1:12" ht="34">
      <c r="A18" s="185" t="s">
        <v>1758</v>
      </c>
      <c r="B18" s="185" t="s">
        <v>1722</v>
      </c>
      <c r="D18" s="183" t="s">
        <v>1640</v>
      </c>
      <c r="E18" s="183" t="s">
        <v>354</v>
      </c>
      <c r="F18" s="183" t="s">
        <v>1759</v>
      </c>
      <c r="J18" s="183" t="s">
        <v>1726</v>
      </c>
      <c r="L18" s="183" t="s">
        <v>1760</v>
      </c>
    </row>
    <row r="19" spans="1:12" ht="17">
      <c r="A19" s="182" t="s">
        <v>1761</v>
      </c>
      <c r="B19" s="182" t="s">
        <v>1762</v>
      </c>
      <c r="C19" s="182">
        <v>2016</v>
      </c>
      <c r="D19" s="183" t="s">
        <v>1763</v>
      </c>
      <c r="E19" s="183" t="s">
        <v>1673</v>
      </c>
      <c r="F19" s="183" t="s">
        <v>1642</v>
      </c>
      <c r="J19" s="183" t="s">
        <v>1765</v>
      </c>
      <c r="K19" s="183" t="s">
        <v>1767</v>
      </c>
      <c r="L19" s="183" t="s">
        <v>1700</v>
      </c>
    </row>
    <row r="20" spans="1:12" ht="17">
      <c r="A20" s="182" t="s">
        <v>1770</v>
      </c>
      <c r="B20" s="182" t="s">
        <v>1771</v>
      </c>
      <c r="C20" s="182">
        <v>2016</v>
      </c>
      <c r="D20" s="183" t="s">
        <v>1640</v>
      </c>
      <c r="E20" s="183" t="s">
        <v>1650</v>
      </c>
      <c r="F20" s="183" t="s">
        <v>1774</v>
      </c>
      <c r="G20" s="183" t="s">
        <v>1775</v>
      </c>
      <c r="J20" s="183" t="s">
        <v>1776</v>
      </c>
      <c r="K20" s="183" t="s">
        <v>1777</v>
      </c>
      <c r="L20" s="183" t="s">
        <v>1778</v>
      </c>
    </row>
    <row r="21" spans="1:12" ht="17">
      <c r="A21" s="182" t="s">
        <v>1781</v>
      </c>
      <c r="B21" s="182" t="s">
        <v>1671</v>
      </c>
      <c r="C21" s="182">
        <v>2020</v>
      </c>
      <c r="D21" s="183" t="s">
        <v>1640</v>
      </c>
      <c r="E21" s="183" t="s">
        <v>1650</v>
      </c>
      <c r="F21" s="183" t="s">
        <v>1783</v>
      </c>
      <c r="J21" s="183" t="s">
        <v>1717</v>
      </c>
      <c r="L21" s="183" t="s">
        <v>1735</v>
      </c>
    </row>
    <row r="22" spans="1:12" ht="34">
      <c r="A22" s="182" t="s">
        <v>1785</v>
      </c>
      <c r="B22" s="182" t="s">
        <v>1786</v>
      </c>
      <c r="C22" s="182">
        <v>2018</v>
      </c>
      <c r="D22" s="183" t="s">
        <v>1640</v>
      </c>
      <c r="E22" s="183" t="s">
        <v>1641</v>
      </c>
      <c r="F22" s="183" t="s">
        <v>1787</v>
      </c>
      <c r="H22" s="183" t="s">
        <v>1788</v>
      </c>
      <c r="J22" s="183" t="s">
        <v>1789</v>
      </c>
      <c r="K22" s="183" t="s">
        <v>1790</v>
      </c>
      <c r="L22" s="183" t="s">
        <v>1791</v>
      </c>
    </row>
    <row r="23" spans="1:12" ht="34">
      <c r="A23" s="186" t="s">
        <v>1793</v>
      </c>
      <c r="B23" s="182" t="s">
        <v>1794</v>
      </c>
      <c r="C23" s="182">
        <v>2015</v>
      </c>
      <c r="D23" s="183" t="s">
        <v>1640</v>
      </c>
      <c r="E23" s="183" t="s">
        <v>1641</v>
      </c>
      <c r="F23" s="183" t="s">
        <v>1795</v>
      </c>
      <c r="J23" s="183" t="s">
        <v>1796</v>
      </c>
      <c r="L23" s="183" t="s">
        <v>1791</v>
      </c>
    </row>
    <row r="24" spans="1:12" ht="34">
      <c r="A24" s="182" t="s">
        <v>1799</v>
      </c>
      <c r="B24" s="182" t="s">
        <v>1800</v>
      </c>
      <c r="C24" s="182">
        <v>2017</v>
      </c>
      <c r="D24" s="183" t="s">
        <v>1640</v>
      </c>
      <c r="E24" s="183" t="s">
        <v>1641</v>
      </c>
      <c r="F24" s="183" t="s">
        <v>1696</v>
      </c>
      <c r="J24" s="183" t="s">
        <v>1801</v>
      </c>
      <c r="K24" s="183" t="s">
        <v>1803</v>
      </c>
      <c r="L24" s="183" t="s">
        <v>1804</v>
      </c>
    </row>
    <row r="25" spans="1:12" ht="17">
      <c r="A25" s="182" t="s">
        <v>1806</v>
      </c>
      <c r="B25" s="182" t="s">
        <v>1807</v>
      </c>
      <c r="D25" s="183" t="s">
        <v>1640</v>
      </c>
      <c r="E25" s="183" t="s">
        <v>354</v>
      </c>
      <c r="F25" s="183" t="s">
        <v>1808</v>
      </c>
    </row>
    <row r="26" spans="1:12" ht="17">
      <c r="A26" s="182" t="s">
        <v>1809</v>
      </c>
      <c r="B26" s="182" t="s">
        <v>1807</v>
      </c>
      <c r="D26" s="183" t="s">
        <v>1640</v>
      </c>
      <c r="E26" s="183" t="s">
        <v>1641</v>
      </c>
    </row>
    <row r="27" spans="1:12" ht="17">
      <c r="A27" s="182" t="s">
        <v>1810</v>
      </c>
      <c r="B27" s="182" t="s">
        <v>1811</v>
      </c>
      <c r="D27" s="183" t="s">
        <v>1640</v>
      </c>
    </row>
    <row r="28" spans="1:12" ht="17">
      <c r="A28" s="182" t="s">
        <v>1812</v>
      </c>
      <c r="B28" s="182" t="s">
        <v>1813</v>
      </c>
      <c r="D28" s="183" t="s">
        <v>1640</v>
      </c>
    </row>
    <row r="29" spans="1:12" ht="17">
      <c r="A29" s="182" t="s">
        <v>1814</v>
      </c>
      <c r="B29" s="182" t="s">
        <v>1815</v>
      </c>
      <c r="D29" s="183" t="s">
        <v>1640</v>
      </c>
    </row>
    <row r="30" spans="1:12" ht="17">
      <c r="A30" s="182" t="s">
        <v>1816</v>
      </c>
      <c r="B30" s="182" t="s">
        <v>1817</v>
      </c>
      <c r="D30" s="183" t="s">
        <v>1640</v>
      </c>
      <c r="E30" s="183" t="s">
        <v>1641</v>
      </c>
      <c r="F30" s="183" t="s">
        <v>1818</v>
      </c>
      <c r="G30" s="183" t="s">
        <v>1819</v>
      </c>
      <c r="I30" s="183" t="s">
        <v>1706</v>
      </c>
      <c r="J30" s="183" t="s">
        <v>1820</v>
      </c>
      <c r="K30" s="183" t="s">
        <v>940</v>
      </c>
    </row>
    <row r="31" spans="1:12" ht="17">
      <c r="A31" s="182" t="s">
        <v>1822</v>
      </c>
      <c r="B31" s="182" t="s">
        <v>1817</v>
      </c>
      <c r="D31" s="183" t="s">
        <v>1640</v>
      </c>
      <c r="E31" s="183" t="s">
        <v>354</v>
      </c>
      <c r="F31" s="183" t="s">
        <v>1696</v>
      </c>
      <c r="G31" s="183" t="s">
        <v>1823</v>
      </c>
      <c r="I31" s="183" t="s">
        <v>1824</v>
      </c>
      <c r="J31" s="183" t="s">
        <v>1825</v>
      </c>
      <c r="K31" s="183" t="s">
        <v>380</v>
      </c>
    </row>
    <row r="32" spans="1:12" ht="17" customHeight="1">
      <c r="A32" s="182" t="s">
        <v>1826</v>
      </c>
      <c r="B32" s="182" t="s">
        <v>1827</v>
      </c>
      <c r="D32" s="183" t="s">
        <v>1640</v>
      </c>
      <c r="E32" s="183" t="s">
        <v>354</v>
      </c>
      <c r="I32" s="183" t="s">
        <v>1828</v>
      </c>
    </row>
    <row r="33" spans="1:10" ht="17">
      <c r="A33" s="182" t="s">
        <v>1830</v>
      </c>
      <c r="B33" s="182" t="s">
        <v>1827</v>
      </c>
      <c r="D33" s="183" t="s">
        <v>1640</v>
      </c>
      <c r="E33" s="183" t="s">
        <v>1641</v>
      </c>
    </row>
    <row r="35" spans="1:10">
      <c r="A35" s="188" t="s">
        <v>1835</v>
      </c>
    </row>
    <row r="36" spans="1:10">
      <c r="A36" s="188"/>
    </row>
    <row r="37" spans="1:10" s="187" customFormat="1">
      <c r="B37" s="188" t="s">
        <v>1831</v>
      </c>
      <c r="D37" s="188"/>
      <c r="E37" s="188"/>
      <c r="F37" s="191" t="s">
        <v>1834</v>
      </c>
      <c r="G37" s="188"/>
      <c r="I37" s="188"/>
      <c r="J37" s="188"/>
    </row>
    <row r="38" spans="1:10" ht="17">
      <c r="B38" s="183" t="s">
        <v>1836</v>
      </c>
      <c r="F38" s="191" t="s">
        <v>1839</v>
      </c>
      <c r="H38" s="182"/>
    </row>
    <row r="39" spans="1:10" ht="17">
      <c r="B39" s="183" t="s">
        <v>1840</v>
      </c>
      <c r="F39" s="191" t="s">
        <v>2091</v>
      </c>
      <c r="H39" s="182"/>
    </row>
    <row r="40" spans="1:10" ht="17">
      <c r="B40" s="183" t="s">
        <v>1843</v>
      </c>
    </row>
    <row r="41" spans="1:10" ht="17">
      <c r="B41" s="183" t="s">
        <v>1846</v>
      </c>
    </row>
    <row r="42" spans="1:10" ht="17">
      <c r="B42" s="183" t="s">
        <v>1849</v>
      </c>
    </row>
    <row r="43" spans="1:10" ht="17">
      <c r="B43" s="183" t="s">
        <v>1851</v>
      </c>
      <c r="F43" s="182"/>
      <c r="G43" s="182"/>
      <c r="H43" s="182"/>
      <c r="I43" s="182"/>
      <c r="J43" s="182"/>
    </row>
    <row r="44" spans="1:10" ht="17">
      <c r="B44" s="183" t="s">
        <v>1852</v>
      </c>
      <c r="F44" s="182"/>
      <c r="G44" s="182"/>
      <c r="H44" s="182"/>
      <c r="I44" s="182"/>
      <c r="J44" s="182"/>
    </row>
    <row r="45" spans="1:10" ht="17">
      <c r="B45" s="183" t="s">
        <v>1853</v>
      </c>
    </row>
    <row r="46" spans="1:10" ht="17">
      <c r="B46" s="183" t="s">
        <v>1854</v>
      </c>
    </row>
    <row r="47" spans="1:10" ht="17">
      <c r="B47" s="183" t="s">
        <v>1855</v>
      </c>
    </row>
    <row r="48" spans="1:10" ht="17">
      <c r="B48" s="183" t="s">
        <v>1856</v>
      </c>
    </row>
    <row r="49" spans="2:2" ht="17">
      <c r="B49" s="183" t="s">
        <v>1857</v>
      </c>
    </row>
    <row r="50" spans="2:2" ht="17">
      <c r="B50" s="183" t="s">
        <v>1858</v>
      </c>
    </row>
    <row r="51" spans="2:2" ht="17">
      <c r="B51" s="183" t="s">
        <v>1859</v>
      </c>
    </row>
    <row r="52" spans="2:2" ht="17">
      <c r="B52" s="183" t="s">
        <v>1860</v>
      </c>
    </row>
    <row r="53" spans="2:2" ht="17">
      <c r="B53" s="183" t="s">
        <v>1861</v>
      </c>
    </row>
  </sheetData>
  <pageMargins left="0.70866141732283472" right="0.70866141732283472" top="0.78740157480314965" bottom="0.78740157480314965" header="0.31496062992125984" footer="0.31496062992125984"/>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194D-BFCD-FE4C-AC01-AE7AB519E1A6}">
  <dimension ref="A1:E6"/>
  <sheetViews>
    <sheetView workbookViewId="0">
      <selection activeCell="G6" sqref="G6"/>
    </sheetView>
  </sheetViews>
  <sheetFormatPr baseColWidth="10" defaultRowHeight="13"/>
  <cols>
    <col min="1" max="1" width="12" customWidth="1"/>
    <col min="2" max="2" width="18.5" customWidth="1"/>
    <col min="3" max="3" width="15.83203125" customWidth="1"/>
    <col min="4" max="4" width="22" customWidth="1"/>
    <col min="5" max="5" width="36" customWidth="1"/>
  </cols>
  <sheetData>
    <row r="1" spans="1:5" ht="30">
      <c r="A1" s="199" t="s">
        <v>56</v>
      </c>
      <c r="B1" s="199" t="s">
        <v>2096</v>
      </c>
      <c r="C1" s="199" t="s">
        <v>2135</v>
      </c>
      <c r="D1" s="199" t="s">
        <v>2103</v>
      </c>
      <c r="E1" s="199" t="s">
        <v>2104</v>
      </c>
    </row>
    <row r="2" spans="1:5" ht="105">
      <c r="A2" s="200" t="s">
        <v>534</v>
      </c>
      <c r="B2" s="200" t="s">
        <v>2105</v>
      </c>
      <c r="C2" s="200" t="s">
        <v>2107</v>
      </c>
      <c r="D2" s="200" t="s">
        <v>2110</v>
      </c>
      <c r="E2" s="200" t="s">
        <v>2111</v>
      </c>
    </row>
    <row r="3" spans="1:5" ht="120">
      <c r="A3" s="200" t="s">
        <v>2112</v>
      </c>
      <c r="B3" s="200" t="s">
        <v>2113</v>
      </c>
      <c r="C3" s="200" t="s">
        <v>2115</v>
      </c>
      <c r="D3" s="200" t="s">
        <v>2116</v>
      </c>
      <c r="E3" s="200" t="s">
        <v>2117</v>
      </c>
    </row>
    <row r="4" spans="1:5" ht="120">
      <c r="A4" s="200" t="s">
        <v>2118</v>
      </c>
      <c r="B4" s="200" t="s">
        <v>2113</v>
      </c>
      <c r="C4" s="200" t="s">
        <v>2120</v>
      </c>
      <c r="D4" s="200" t="s">
        <v>2121</v>
      </c>
      <c r="E4" s="200" t="s">
        <v>2122</v>
      </c>
    </row>
    <row r="5" spans="1:5" ht="75">
      <c r="A5" s="200" t="s">
        <v>2123</v>
      </c>
      <c r="B5" s="200" t="s">
        <v>2124</v>
      </c>
      <c r="C5" s="200" t="s">
        <v>2126</v>
      </c>
      <c r="D5" s="200" t="s">
        <v>2128</v>
      </c>
      <c r="E5" s="200" t="s">
        <v>2129</v>
      </c>
    </row>
    <row r="6" spans="1:5" ht="75">
      <c r="A6" s="200" t="s">
        <v>2130</v>
      </c>
      <c r="B6" s="200" t="s">
        <v>2113</v>
      </c>
      <c r="C6" s="200" t="s">
        <v>2132</v>
      </c>
      <c r="D6" s="200" t="s">
        <v>2133</v>
      </c>
      <c r="E6" s="200" t="s">
        <v>2134</v>
      </c>
    </row>
  </sheetData>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28AA-CBD0-394E-A148-29AA6A0C2102}">
  <dimension ref="A1"/>
  <sheetViews>
    <sheetView workbookViewId="0">
      <selection activeCell="P47" sqref="P47"/>
    </sheetView>
  </sheetViews>
  <sheetFormatPr baseColWidth="10" defaultRowHeight="13"/>
  <sheetData/>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692B1-CC14-7641-9ED0-193A3F129A4C}">
  <dimension ref="A1"/>
  <sheetViews>
    <sheetView workbookViewId="0">
      <selection activeCell="M44" sqref="M44"/>
    </sheetView>
  </sheetViews>
  <sheetFormatPr baseColWidth="10" defaultRowHeight="13"/>
  <sheetData/>
  <pageMargins left="0.7" right="0.7" top="0.78740157499999996" bottom="0.78740157499999996"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1200-D1C2-2A40-A1D2-190F2E5B0B09}">
  <dimension ref="A1"/>
  <sheetViews>
    <sheetView workbookViewId="0">
      <selection activeCell="P49" sqref="P49"/>
    </sheetView>
  </sheetViews>
  <sheetFormatPr baseColWidth="10" defaultRowHeight="13"/>
  <sheetData/>
  <pageMargins left="0.7" right="0.7" top="0.78740157499999996" bottom="0.78740157499999996"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25"/>
  <sheetViews>
    <sheetView zoomScale="122" zoomScaleNormal="122" workbookViewId="0">
      <selection activeCell="K25" sqref="K25"/>
    </sheetView>
  </sheetViews>
  <sheetFormatPr baseColWidth="10" defaultRowHeight="13"/>
  <cols>
    <col min="1" max="1" width="16.6640625" bestFit="1" customWidth="1"/>
    <col min="2" max="9" width="10.83203125" style="29" customWidth="1"/>
  </cols>
  <sheetData>
    <row r="3" spans="1:9">
      <c r="A3" s="146"/>
      <c r="B3" s="227" t="s">
        <v>51</v>
      </c>
      <c r="C3" s="227"/>
      <c r="D3" s="227" t="s">
        <v>797</v>
      </c>
      <c r="E3" s="227"/>
      <c r="F3" s="227" t="s">
        <v>798</v>
      </c>
      <c r="G3" s="227"/>
      <c r="H3" s="227" t="s">
        <v>307</v>
      </c>
      <c r="I3" s="227"/>
    </row>
    <row r="4" spans="1:9" s="35" customFormat="1" ht="39" customHeight="1">
      <c r="A4" s="148" t="s">
        <v>13</v>
      </c>
      <c r="B4" s="150" t="s">
        <v>992</v>
      </c>
      <c r="C4" s="150" t="s">
        <v>993</v>
      </c>
      <c r="D4" s="150" t="s">
        <v>994</v>
      </c>
      <c r="E4" s="150" t="s">
        <v>995</v>
      </c>
      <c r="F4" s="150" t="s">
        <v>996</v>
      </c>
      <c r="G4" s="150" t="s">
        <v>997</v>
      </c>
      <c r="H4" s="150" t="s">
        <v>796</v>
      </c>
      <c r="I4" s="150" t="s">
        <v>762</v>
      </c>
    </row>
    <row r="5" spans="1:9">
      <c r="A5" s="149" t="s">
        <v>755</v>
      </c>
      <c r="B5" s="151">
        <v>6</v>
      </c>
      <c r="C5" s="151">
        <v>168</v>
      </c>
      <c r="D5" s="151">
        <v>9</v>
      </c>
      <c r="E5" s="151">
        <f>40+7+23+62+50+34+50+15+28</f>
        <v>309</v>
      </c>
      <c r="F5" s="151">
        <v>5</v>
      </c>
      <c r="G5" s="151">
        <f>40+210+19+20+122</f>
        <v>411</v>
      </c>
      <c r="H5" s="152">
        <f>B5+D5+F5</f>
        <v>20</v>
      </c>
      <c r="I5" s="152">
        <f>C5+E5+G5</f>
        <v>888</v>
      </c>
    </row>
    <row r="6" spans="1:9">
      <c r="A6" s="146" t="s">
        <v>1009</v>
      </c>
      <c r="B6" s="153">
        <v>8</v>
      </c>
      <c r="C6" s="153">
        <f>15+12+30+22+362+17+15+33</f>
        <v>506</v>
      </c>
      <c r="D6" s="153">
        <v>6</v>
      </c>
      <c r="E6" s="153">
        <v>2647</v>
      </c>
      <c r="F6" s="153">
        <v>4</v>
      </c>
      <c r="G6" s="153">
        <v>438</v>
      </c>
      <c r="H6" s="153">
        <f t="shared" ref="H6:I10" si="0">B6+D6+F6</f>
        <v>18</v>
      </c>
      <c r="I6" s="153">
        <f t="shared" si="0"/>
        <v>3591</v>
      </c>
    </row>
    <row r="7" spans="1:9">
      <c r="A7" s="149" t="s">
        <v>756</v>
      </c>
      <c r="B7" s="151">
        <v>1</v>
      </c>
      <c r="C7" s="151">
        <v>12</v>
      </c>
      <c r="D7" s="151">
        <v>6</v>
      </c>
      <c r="E7" s="151">
        <f>125+27+40+106+32+79</f>
        <v>409</v>
      </c>
      <c r="F7" s="151">
        <v>3</v>
      </c>
      <c r="G7" s="151">
        <v>298</v>
      </c>
      <c r="H7" s="152">
        <f t="shared" si="0"/>
        <v>10</v>
      </c>
      <c r="I7" s="152">
        <f t="shared" si="0"/>
        <v>719</v>
      </c>
    </row>
    <row r="8" spans="1:9">
      <c r="A8" s="146" t="s">
        <v>795</v>
      </c>
      <c r="B8" s="153">
        <v>5</v>
      </c>
      <c r="C8" s="153">
        <v>147</v>
      </c>
      <c r="D8" s="153">
        <v>3</v>
      </c>
      <c r="E8" s="153">
        <f>52+56+30</f>
        <v>138</v>
      </c>
      <c r="F8" s="153">
        <v>0</v>
      </c>
      <c r="G8" s="153">
        <v>0</v>
      </c>
      <c r="H8" s="153">
        <f t="shared" si="0"/>
        <v>8</v>
      </c>
      <c r="I8" s="153">
        <f t="shared" si="0"/>
        <v>285</v>
      </c>
    </row>
    <row r="9" spans="1:9">
      <c r="A9" s="149" t="s">
        <v>1559</v>
      </c>
      <c r="B9" s="151">
        <v>1</v>
      </c>
      <c r="C9" s="151">
        <v>30</v>
      </c>
      <c r="D9" s="151">
        <v>2</v>
      </c>
      <c r="E9" s="151">
        <f>26+10</f>
        <v>36</v>
      </c>
      <c r="F9" s="151">
        <v>3</v>
      </c>
      <c r="G9" s="151">
        <f>860+257+627</f>
        <v>1744</v>
      </c>
      <c r="H9" s="152">
        <f t="shared" si="0"/>
        <v>6</v>
      </c>
      <c r="I9" s="152">
        <f t="shared" si="0"/>
        <v>1810</v>
      </c>
    </row>
    <row r="10" spans="1:9">
      <c r="A10" s="146" t="s">
        <v>761</v>
      </c>
      <c r="B10" s="153">
        <v>0</v>
      </c>
      <c r="C10" s="153">
        <v>0</v>
      </c>
      <c r="D10" s="153">
        <v>1</v>
      </c>
      <c r="E10" s="153">
        <v>5</v>
      </c>
      <c r="F10" s="153">
        <v>0</v>
      </c>
      <c r="G10" s="153">
        <v>0</v>
      </c>
      <c r="H10" s="153">
        <f t="shared" si="0"/>
        <v>1</v>
      </c>
      <c r="I10" s="153">
        <f t="shared" si="0"/>
        <v>5</v>
      </c>
    </row>
    <row r="11" spans="1:9">
      <c r="A11" s="147" t="s">
        <v>307</v>
      </c>
      <c r="B11" s="152">
        <f t="shared" ref="B11:I11" si="1">SUM(B5:B10)</f>
        <v>21</v>
      </c>
      <c r="C11" s="152">
        <f t="shared" si="1"/>
        <v>863</v>
      </c>
      <c r="D11" s="152">
        <f t="shared" si="1"/>
        <v>27</v>
      </c>
      <c r="E11" s="152">
        <f t="shared" si="1"/>
        <v>3544</v>
      </c>
      <c r="F11" s="152">
        <f t="shared" si="1"/>
        <v>15</v>
      </c>
      <c r="G11" s="152">
        <f t="shared" si="1"/>
        <v>2891</v>
      </c>
      <c r="H11" s="152">
        <f t="shared" si="1"/>
        <v>63</v>
      </c>
      <c r="I11" s="152">
        <f t="shared" si="1"/>
        <v>7298</v>
      </c>
    </row>
    <row r="16" spans="1:9">
      <c r="B16" s="228" t="s">
        <v>985</v>
      </c>
      <c r="C16" s="228"/>
      <c r="D16" s="228"/>
      <c r="E16" s="228"/>
      <c r="F16" s="228"/>
      <c r="G16" s="228"/>
      <c r="H16" s="228"/>
      <c r="I16" s="228"/>
    </row>
    <row r="17" spans="1:9">
      <c r="A17" s="146"/>
      <c r="B17" s="227" t="s">
        <v>51</v>
      </c>
      <c r="C17" s="227"/>
      <c r="D17" s="227" t="s">
        <v>797</v>
      </c>
      <c r="E17" s="227"/>
      <c r="F17" s="227" t="s">
        <v>798</v>
      </c>
      <c r="G17" s="227"/>
      <c r="H17" s="227" t="s">
        <v>307</v>
      </c>
      <c r="I17" s="227"/>
    </row>
    <row r="18" spans="1:9" s="35" customFormat="1" ht="39" customHeight="1">
      <c r="A18" s="148" t="s">
        <v>13</v>
      </c>
      <c r="B18" s="150" t="s">
        <v>992</v>
      </c>
      <c r="C18" s="150" t="s">
        <v>993</v>
      </c>
      <c r="D18" s="150" t="s">
        <v>994</v>
      </c>
      <c r="E18" s="150" t="s">
        <v>995</v>
      </c>
      <c r="F18" s="150" t="s">
        <v>996</v>
      </c>
      <c r="G18" s="150" t="s">
        <v>997</v>
      </c>
      <c r="H18" s="150" t="s">
        <v>796</v>
      </c>
      <c r="I18" s="150" t="s">
        <v>762</v>
      </c>
    </row>
    <row r="19" spans="1:9">
      <c r="A19" s="149" t="s">
        <v>755</v>
      </c>
      <c r="B19" s="151">
        <v>6</v>
      </c>
      <c r="C19" s="151">
        <v>168</v>
      </c>
      <c r="D19" s="151">
        <v>9</v>
      </c>
      <c r="E19" s="151">
        <f>40+7+23+62+50+34+50+15+28</f>
        <v>309</v>
      </c>
      <c r="F19" s="151">
        <v>6</v>
      </c>
      <c r="G19" s="151">
        <f>40+210+19+20+122+9053+3095</f>
        <v>12559</v>
      </c>
      <c r="H19" s="152">
        <f>B19+D19+F19</f>
        <v>21</v>
      </c>
      <c r="I19" s="152">
        <f>C19+E19+G19</f>
        <v>13036</v>
      </c>
    </row>
    <row r="20" spans="1:9">
      <c r="A20" s="146" t="s">
        <v>1009</v>
      </c>
      <c r="B20" s="153">
        <v>8</v>
      </c>
      <c r="C20" s="153">
        <f>15+12+30+22+362+17+15+33</f>
        <v>506</v>
      </c>
      <c r="D20" s="153">
        <v>6</v>
      </c>
      <c r="E20" s="153">
        <v>2647</v>
      </c>
      <c r="F20" s="153">
        <v>4</v>
      </c>
      <c r="G20" s="153">
        <v>438</v>
      </c>
      <c r="H20" s="153">
        <f t="shared" ref="H20:I24" si="2">B20+D20+F20</f>
        <v>18</v>
      </c>
      <c r="I20" s="153">
        <f t="shared" si="2"/>
        <v>3591</v>
      </c>
    </row>
    <row r="21" spans="1:9">
      <c r="A21" s="149" t="s">
        <v>756</v>
      </c>
      <c r="B21" s="151">
        <v>1</v>
      </c>
      <c r="C21" s="151">
        <v>12</v>
      </c>
      <c r="D21" s="151">
        <v>6</v>
      </c>
      <c r="E21" s="151">
        <f>125+27+40+106+32+79</f>
        <v>409</v>
      </c>
      <c r="F21" s="151">
        <v>3</v>
      </c>
      <c r="G21" s="151">
        <v>391</v>
      </c>
      <c r="H21" s="152">
        <f t="shared" si="2"/>
        <v>10</v>
      </c>
      <c r="I21" s="152">
        <f t="shared" si="2"/>
        <v>812</v>
      </c>
    </row>
    <row r="22" spans="1:9">
      <c r="A22" s="146" t="s">
        <v>795</v>
      </c>
      <c r="B22" s="153">
        <v>5</v>
      </c>
      <c r="C22" s="153">
        <v>147</v>
      </c>
      <c r="D22" s="153">
        <v>3</v>
      </c>
      <c r="E22" s="153">
        <f>52+56+30</f>
        <v>138</v>
      </c>
      <c r="F22" s="153">
        <v>1</v>
      </c>
      <c r="G22" s="153">
        <v>15765</v>
      </c>
      <c r="H22" s="153">
        <f t="shared" si="2"/>
        <v>9</v>
      </c>
      <c r="I22" s="153">
        <f t="shared" si="2"/>
        <v>16050</v>
      </c>
    </row>
    <row r="23" spans="1:9">
      <c r="A23" s="149" t="s">
        <v>1559</v>
      </c>
      <c r="B23" s="151">
        <v>1</v>
      </c>
      <c r="C23" s="151">
        <v>30</v>
      </c>
      <c r="D23" s="151">
        <v>2</v>
      </c>
      <c r="E23" s="151">
        <f>26+10</f>
        <v>36</v>
      </c>
      <c r="F23" s="151">
        <v>3</v>
      </c>
      <c r="G23" s="151">
        <f>860+257+627</f>
        <v>1744</v>
      </c>
      <c r="H23" s="152">
        <f t="shared" si="2"/>
        <v>6</v>
      </c>
      <c r="I23" s="152">
        <f t="shared" si="2"/>
        <v>1810</v>
      </c>
    </row>
    <row r="24" spans="1:9">
      <c r="A24" s="146" t="s">
        <v>761</v>
      </c>
      <c r="B24" s="153">
        <v>0</v>
      </c>
      <c r="C24" s="153">
        <v>0</v>
      </c>
      <c r="D24" s="153">
        <v>1</v>
      </c>
      <c r="E24" s="153">
        <v>5</v>
      </c>
      <c r="F24" s="153">
        <v>0</v>
      </c>
      <c r="G24" s="153">
        <v>0</v>
      </c>
      <c r="H24" s="153">
        <f t="shared" si="2"/>
        <v>1</v>
      </c>
      <c r="I24" s="153">
        <f t="shared" si="2"/>
        <v>5</v>
      </c>
    </row>
    <row r="25" spans="1:9">
      <c r="A25" s="147" t="s">
        <v>307</v>
      </c>
      <c r="B25" s="152">
        <f t="shared" ref="B25:I25" si="3">SUM(B19:B24)</f>
        <v>21</v>
      </c>
      <c r="C25" s="152">
        <f t="shared" si="3"/>
        <v>863</v>
      </c>
      <c r="D25" s="152">
        <f t="shared" si="3"/>
        <v>27</v>
      </c>
      <c r="E25" s="152">
        <f t="shared" si="3"/>
        <v>3544</v>
      </c>
      <c r="F25" s="152">
        <f t="shared" si="3"/>
        <v>17</v>
      </c>
      <c r="G25" s="152">
        <f t="shared" si="3"/>
        <v>30897</v>
      </c>
      <c r="H25" s="152">
        <f t="shared" si="3"/>
        <v>65</v>
      </c>
      <c r="I25" s="152">
        <f t="shared" si="3"/>
        <v>35304</v>
      </c>
    </row>
  </sheetData>
  <mergeCells count="9">
    <mergeCell ref="B17:C17"/>
    <mergeCell ref="D17:E17"/>
    <mergeCell ref="F17:G17"/>
    <mergeCell ref="H17:I17"/>
    <mergeCell ref="B3:C3"/>
    <mergeCell ref="D3:E3"/>
    <mergeCell ref="F3:G3"/>
    <mergeCell ref="H3:I3"/>
    <mergeCell ref="B16:I16"/>
  </mergeCells>
  <pageMargins left="0.7" right="0.7" top="0.78740157499999996" bottom="0.78740157499999996"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6"/>
  <sheetViews>
    <sheetView zoomScale="150" zoomScaleNormal="150" workbookViewId="0">
      <selection activeCell="F6" sqref="F6"/>
    </sheetView>
  </sheetViews>
  <sheetFormatPr baseColWidth="10" defaultColWidth="6.83203125" defaultRowHeight="13"/>
  <cols>
    <col min="1" max="1" width="6.83203125" style="24"/>
    <col min="2" max="2" width="15.6640625" style="24" bestFit="1" customWidth="1"/>
    <col min="3" max="3" width="12.83203125" style="24" bestFit="1" customWidth="1"/>
    <col min="4" max="5" width="6.83203125" style="24"/>
    <col min="6" max="6" width="13.1640625" style="24" bestFit="1" customWidth="1"/>
    <col min="7" max="7" width="16.83203125" style="24" bestFit="1" customWidth="1"/>
    <col min="8" max="16384" width="6.83203125" style="24"/>
  </cols>
  <sheetData>
    <row r="1" spans="1:7" ht="14" thickBot="1">
      <c r="B1" s="24" t="s">
        <v>751</v>
      </c>
      <c r="C1" s="24" t="s">
        <v>750</v>
      </c>
    </row>
    <row r="2" spans="1:7">
      <c r="A2" s="24">
        <v>2002</v>
      </c>
      <c r="B2" s="24">
        <v>2007</v>
      </c>
      <c r="C2" s="24">
        <v>2003</v>
      </c>
      <c r="E2" s="25" t="s">
        <v>8</v>
      </c>
      <c r="F2" s="25" t="s">
        <v>1406</v>
      </c>
      <c r="G2" s="25" t="s">
        <v>754</v>
      </c>
    </row>
    <row r="3" spans="1:7">
      <c r="A3" s="24">
        <v>2003</v>
      </c>
      <c r="B3" s="24">
        <v>2012</v>
      </c>
      <c r="C3" s="24">
        <v>2006</v>
      </c>
      <c r="E3">
        <v>2000</v>
      </c>
      <c r="F3">
        <v>0</v>
      </c>
      <c r="G3">
        <v>0</v>
      </c>
    </row>
    <row r="4" spans="1:7">
      <c r="A4" s="24">
        <v>2004</v>
      </c>
      <c r="B4" s="24">
        <v>2013</v>
      </c>
      <c r="C4" s="24">
        <v>2006</v>
      </c>
      <c r="E4">
        <v>2001</v>
      </c>
      <c r="F4">
        <v>0</v>
      </c>
      <c r="G4">
        <v>0</v>
      </c>
    </row>
    <row r="5" spans="1:7">
      <c r="A5" s="24">
        <v>2005</v>
      </c>
      <c r="B5" s="24">
        <v>2014</v>
      </c>
      <c r="C5" s="24">
        <v>2007</v>
      </c>
      <c r="E5">
        <v>2002</v>
      </c>
      <c r="F5">
        <v>0</v>
      </c>
      <c r="G5">
        <v>0</v>
      </c>
    </row>
    <row r="6" spans="1:7">
      <c r="A6" s="24">
        <v>2006</v>
      </c>
      <c r="B6" s="24">
        <v>2015</v>
      </c>
      <c r="C6" s="24">
        <v>2007</v>
      </c>
      <c r="E6">
        <v>2003</v>
      </c>
      <c r="F6">
        <v>1</v>
      </c>
      <c r="G6">
        <v>0</v>
      </c>
    </row>
    <row r="7" spans="1:7">
      <c r="A7" s="24">
        <v>2007</v>
      </c>
      <c r="B7" s="24">
        <v>2016</v>
      </c>
      <c r="C7" s="24">
        <v>2008</v>
      </c>
      <c r="E7">
        <v>2004</v>
      </c>
      <c r="F7">
        <v>0</v>
      </c>
      <c r="G7">
        <v>0</v>
      </c>
    </row>
    <row r="8" spans="1:7">
      <c r="A8" s="24">
        <v>2008</v>
      </c>
      <c r="B8" s="24">
        <v>2016</v>
      </c>
      <c r="C8" s="24">
        <v>2009</v>
      </c>
      <c r="E8">
        <v>2005</v>
      </c>
      <c r="F8">
        <v>0</v>
      </c>
      <c r="G8">
        <v>0</v>
      </c>
    </row>
    <row r="9" spans="1:7">
      <c r="A9" s="24">
        <v>2009</v>
      </c>
      <c r="B9" s="24">
        <v>2017</v>
      </c>
      <c r="C9" s="24">
        <v>2010</v>
      </c>
      <c r="E9">
        <v>2006</v>
      </c>
      <c r="F9">
        <v>2</v>
      </c>
      <c r="G9">
        <v>0</v>
      </c>
    </row>
    <row r="10" spans="1:7">
      <c r="A10" s="24">
        <v>2010</v>
      </c>
      <c r="B10" s="24">
        <v>2017</v>
      </c>
      <c r="C10" s="24">
        <v>2010</v>
      </c>
      <c r="E10">
        <v>2007</v>
      </c>
      <c r="F10">
        <v>2</v>
      </c>
      <c r="G10">
        <v>1</v>
      </c>
    </row>
    <row r="11" spans="1:7">
      <c r="A11" s="24">
        <v>2011</v>
      </c>
      <c r="B11" s="24">
        <v>2018</v>
      </c>
      <c r="C11" s="24">
        <v>2010</v>
      </c>
      <c r="E11">
        <v>2008</v>
      </c>
      <c r="F11">
        <v>1</v>
      </c>
      <c r="G11">
        <v>0</v>
      </c>
    </row>
    <row r="12" spans="1:7">
      <c r="A12" s="24">
        <v>2012</v>
      </c>
      <c r="B12" s="24">
        <v>2018</v>
      </c>
      <c r="C12" s="24">
        <v>2012</v>
      </c>
      <c r="E12">
        <v>2009</v>
      </c>
      <c r="F12">
        <v>1</v>
      </c>
      <c r="G12">
        <v>0</v>
      </c>
    </row>
    <row r="13" spans="1:7">
      <c r="A13" s="24">
        <v>2013</v>
      </c>
      <c r="B13" s="24">
        <v>2018</v>
      </c>
      <c r="C13" s="24">
        <v>2013</v>
      </c>
      <c r="E13">
        <v>2010</v>
      </c>
      <c r="F13">
        <v>3</v>
      </c>
      <c r="G13">
        <v>0</v>
      </c>
    </row>
    <row r="14" spans="1:7">
      <c r="A14" s="24">
        <v>2014</v>
      </c>
      <c r="B14" s="24">
        <v>2019</v>
      </c>
      <c r="C14" s="24">
        <v>2013</v>
      </c>
      <c r="E14">
        <v>2011</v>
      </c>
      <c r="F14">
        <v>0</v>
      </c>
      <c r="G14">
        <v>0</v>
      </c>
    </row>
    <row r="15" spans="1:7">
      <c r="A15" s="24">
        <v>2015</v>
      </c>
      <c r="B15" s="24">
        <v>2019</v>
      </c>
      <c r="C15" s="24">
        <v>2013</v>
      </c>
      <c r="E15">
        <v>2012</v>
      </c>
      <c r="F15">
        <v>1</v>
      </c>
      <c r="G15">
        <v>1</v>
      </c>
    </row>
    <row r="16" spans="1:7">
      <c r="A16" s="24">
        <v>2016</v>
      </c>
      <c r="B16" s="24">
        <v>2020</v>
      </c>
      <c r="C16" s="24">
        <v>2014</v>
      </c>
      <c r="E16">
        <v>2013</v>
      </c>
      <c r="F16">
        <v>3</v>
      </c>
      <c r="G16">
        <v>1</v>
      </c>
    </row>
    <row r="17" spans="1:7">
      <c r="A17" s="24">
        <v>2017</v>
      </c>
      <c r="B17" s="24">
        <v>2020</v>
      </c>
      <c r="C17" s="24">
        <v>2014</v>
      </c>
      <c r="E17">
        <v>2014</v>
      </c>
      <c r="F17">
        <v>3</v>
      </c>
      <c r="G17">
        <v>1</v>
      </c>
    </row>
    <row r="18" spans="1:7">
      <c r="A18" s="24">
        <v>2018</v>
      </c>
      <c r="B18" s="24">
        <v>2021</v>
      </c>
      <c r="C18" s="24">
        <v>2014</v>
      </c>
      <c r="E18">
        <v>2015</v>
      </c>
      <c r="F18">
        <v>8</v>
      </c>
      <c r="G18">
        <v>1</v>
      </c>
    </row>
    <row r="19" spans="1:7">
      <c r="A19" s="24">
        <v>2019</v>
      </c>
      <c r="B19" s="24">
        <v>2021</v>
      </c>
      <c r="C19" s="24">
        <v>2015</v>
      </c>
      <c r="E19">
        <v>2016</v>
      </c>
      <c r="F19">
        <v>7</v>
      </c>
      <c r="G19">
        <v>2</v>
      </c>
    </row>
    <row r="20" spans="1:7">
      <c r="A20" s="24">
        <v>2020</v>
      </c>
      <c r="B20" s="24">
        <v>2022</v>
      </c>
      <c r="C20" s="24">
        <v>2015</v>
      </c>
      <c r="E20">
        <v>2017</v>
      </c>
      <c r="F20">
        <v>6</v>
      </c>
      <c r="G20">
        <v>2</v>
      </c>
    </row>
    <row r="21" spans="1:7">
      <c r="A21" s="24">
        <v>2021</v>
      </c>
      <c r="B21" s="24">
        <v>2022</v>
      </c>
      <c r="C21" s="24">
        <v>2015</v>
      </c>
      <c r="E21">
        <v>2018</v>
      </c>
      <c r="F21">
        <v>5</v>
      </c>
      <c r="G21">
        <v>3</v>
      </c>
    </row>
    <row r="22" spans="1:7">
      <c r="A22" s="24">
        <v>2022</v>
      </c>
      <c r="B22" s="24">
        <v>2022</v>
      </c>
      <c r="C22" s="24">
        <v>2015</v>
      </c>
      <c r="E22">
        <v>2019</v>
      </c>
      <c r="F22">
        <v>7</v>
      </c>
      <c r="G22">
        <v>2</v>
      </c>
    </row>
    <row r="23" spans="1:7">
      <c r="A23" s="24">
        <v>2023</v>
      </c>
      <c r="B23" s="24">
        <v>2022</v>
      </c>
      <c r="C23" s="24">
        <v>2015</v>
      </c>
      <c r="E23">
        <v>2020</v>
      </c>
      <c r="F23">
        <v>7</v>
      </c>
      <c r="G23">
        <v>2</v>
      </c>
    </row>
    <row r="24" spans="1:7">
      <c r="A24" s="24">
        <v>2024</v>
      </c>
      <c r="B24" s="24">
        <v>2023</v>
      </c>
      <c r="C24" s="24">
        <v>2015</v>
      </c>
      <c r="E24">
        <v>2021</v>
      </c>
      <c r="F24">
        <v>5</v>
      </c>
      <c r="G24">
        <v>2</v>
      </c>
    </row>
    <row r="25" spans="1:7">
      <c r="B25" s="24">
        <v>2023</v>
      </c>
      <c r="C25" s="24">
        <v>2015</v>
      </c>
      <c r="E25">
        <v>2022</v>
      </c>
      <c r="F25">
        <v>3</v>
      </c>
      <c r="G25">
        <v>4</v>
      </c>
    </row>
    <row r="26" spans="1:7">
      <c r="B26" s="24">
        <v>2024</v>
      </c>
      <c r="C26" s="24">
        <v>2015</v>
      </c>
      <c r="E26">
        <v>2023</v>
      </c>
      <c r="F26">
        <v>0</v>
      </c>
      <c r="G26">
        <v>2</v>
      </c>
    </row>
    <row r="27" spans="1:7">
      <c r="B27" s="24">
        <v>2024</v>
      </c>
      <c r="C27" s="24">
        <v>2016</v>
      </c>
      <c r="E27">
        <v>2024</v>
      </c>
      <c r="F27">
        <v>0</v>
      </c>
      <c r="G27">
        <v>4</v>
      </c>
    </row>
    <row r="28" spans="1:7">
      <c r="B28" s="24">
        <v>2024</v>
      </c>
      <c r="C28" s="24">
        <v>2016</v>
      </c>
      <c r="E28" s="34">
        <v>2025</v>
      </c>
      <c r="F28" s="34">
        <v>0</v>
      </c>
      <c r="G28" s="34">
        <v>0</v>
      </c>
    </row>
    <row r="29" spans="1:7">
      <c r="B29" s="24">
        <v>2024</v>
      </c>
      <c r="C29" s="24">
        <v>2016</v>
      </c>
    </row>
    <row r="30" spans="1:7">
      <c r="C30" s="24">
        <v>2016</v>
      </c>
    </row>
    <row r="31" spans="1:7">
      <c r="C31" s="24">
        <v>2016</v>
      </c>
    </row>
    <row r="32" spans="1:7">
      <c r="C32" s="24">
        <v>2016</v>
      </c>
    </row>
    <row r="33" spans="3:3">
      <c r="C33" s="24">
        <v>2016</v>
      </c>
    </row>
    <row r="34" spans="3:3">
      <c r="C34" s="24">
        <v>2017</v>
      </c>
    </row>
    <row r="35" spans="3:3">
      <c r="C35" s="24">
        <v>2017</v>
      </c>
    </row>
    <row r="36" spans="3:3">
      <c r="C36" s="24">
        <v>2017</v>
      </c>
    </row>
    <row r="37" spans="3:3">
      <c r="C37" s="24">
        <v>2017</v>
      </c>
    </row>
    <row r="38" spans="3:3">
      <c r="C38" s="24">
        <v>2017</v>
      </c>
    </row>
    <row r="39" spans="3:3">
      <c r="C39" s="24">
        <v>2017</v>
      </c>
    </row>
    <row r="40" spans="3:3">
      <c r="C40" s="24">
        <v>2018</v>
      </c>
    </row>
    <row r="41" spans="3:3">
      <c r="C41" s="24">
        <v>2018</v>
      </c>
    </row>
    <row r="42" spans="3:3">
      <c r="C42" s="24">
        <v>2018</v>
      </c>
    </row>
    <row r="43" spans="3:3">
      <c r="C43" s="24">
        <v>2018</v>
      </c>
    </row>
    <row r="44" spans="3:3">
      <c r="C44" s="24">
        <v>2018</v>
      </c>
    </row>
    <row r="45" spans="3:3">
      <c r="C45" s="24">
        <v>2019</v>
      </c>
    </row>
    <row r="46" spans="3:3">
      <c r="C46" s="24">
        <v>2019</v>
      </c>
    </row>
    <row r="47" spans="3:3">
      <c r="C47" s="24">
        <v>2019</v>
      </c>
    </row>
    <row r="48" spans="3:3">
      <c r="C48" s="24">
        <v>2019</v>
      </c>
    </row>
    <row r="49" spans="3:3">
      <c r="C49" s="24">
        <v>2019</v>
      </c>
    </row>
    <row r="50" spans="3:3">
      <c r="C50" s="24">
        <v>2019</v>
      </c>
    </row>
    <row r="51" spans="3:3">
      <c r="C51" s="24">
        <v>2019</v>
      </c>
    </row>
    <row r="52" spans="3:3">
      <c r="C52" s="24">
        <v>2020</v>
      </c>
    </row>
    <row r="53" spans="3:3">
      <c r="C53" s="24">
        <v>2020</v>
      </c>
    </row>
    <row r="54" spans="3:3">
      <c r="C54" s="24">
        <v>2020</v>
      </c>
    </row>
    <row r="55" spans="3:3">
      <c r="C55" s="24">
        <v>2020</v>
      </c>
    </row>
    <row r="56" spans="3:3">
      <c r="C56" s="24">
        <v>2020</v>
      </c>
    </row>
    <row r="57" spans="3:3">
      <c r="C57" s="24">
        <v>2020</v>
      </c>
    </row>
    <row r="58" spans="3:3">
      <c r="C58" s="24">
        <v>2020</v>
      </c>
    </row>
    <row r="59" spans="3:3">
      <c r="C59" s="24">
        <v>2021</v>
      </c>
    </row>
    <row r="60" spans="3:3">
      <c r="C60" s="24">
        <v>2021</v>
      </c>
    </row>
    <row r="61" spans="3:3">
      <c r="C61" s="24">
        <v>2021</v>
      </c>
    </row>
    <row r="62" spans="3:3">
      <c r="C62" s="24">
        <v>2021</v>
      </c>
    </row>
    <row r="63" spans="3:3">
      <c r="C63" s="24">
        <v>2021</v>
      </c>
    </row>
    <row r="64" spans="3:3">
      <c r="C64" s="24">
        <v>2022</v>
      </c>
    </row>
    <row r="65" spans="3:3">
      <c r="C65" s="24">
        <v>2022</v>
      </c>
    </row>
    <row r="66" spans="3:3">
      <c r="C66" s="24">
        <v>2022</v>
      </c>
    </row>
  </sheetData>
  <sortState xmlns:xlrd2="http://schemas.microsoft.com/office/spreadsheetml/2017/richdata2" ref="B2:B29">
    <sortCondition ref="B29"/>
  </sortState>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40A73-4EA2-B84A-94E5-D68416BEE0FE}">
  <dimension ref="A1:C38"/>
  <sheetViews>
    <sheetView topLeftCell="A27" workbookViewId="0"/>
  </sheetViews>
  <sheetFormatPr baseColWidth="10" defaultRowHeight="13"/>
  <cols>
    <col min="1" max="1" width="10.83203125" style="29"/>
    <col min="2" max="2" width="99.1640625" style="157" customWidth="1"/>
    <col min="3" max="16384" width="10.83203125" style="29"/>
  </cols>
  <sheetData>
    <row r="1" spans="1:3" ht="16">
      <c r="B1" s="158" t="s">
        <v>1444</v>
      </c>
    </row>
    <row r="2" spans="1:3" ht="14">
      <c r="A2" s="155">
        <v>1</v>
      </c>
      <c r="B2" s="156" t="s">
        <v>1407</v>
      </c>
    </row>
    <row r="3" spans="1:3" ht="14">
      <c r="A3" s="155">
        <v>2</v>
      </c>
      <c r="B3" s="156" t="s">
        <v>1408</v>
      </c>
    </row>
    <row r="4" spans="1:3" ht="14">
      <c r="A4" s="155">
        <v>3</v>
      </c>
      <c r="B4" s="156" t="s">
        <v>1409</v>
      </c>
    </row>
    <row r="5" spans="1:3" ht="14">
      <c r="A5" s="155">
        <v>4</v>
      </c>
      <c r="B5" s="156" t="s">
        <v>1410</v>
      </c>
    </row>
    <row r="6" spans="1:3" ht="14">
      <c r="A6" s="155">
        <v>5</v>
      </c>
      <c r="B6" s="156" t="s">
        <v>1411</v>
      </c>
    </row>
    <row r="7" spans="1:3" ht="14">
      <c r="A7" s="155">
        <v>6</v>
      </c>
      <c r="B7" s="156" t="s">
        <v>1412</v>
      </c>
    </row>
    <row r="8" spans="1:3" ht="14">
      <c r="A8" s="155">
        <v>7</v>
      </c>
      <c r="B8" s="156" t="s">
        <v>1413</v>
      </c>
    </row>
    <row r="9" spans="1:3" ht="14">
      <c r="A9" s="155">
        <v>8</v>
      </c>
      <c r="B9" s="156" t="s">
        <v>1414</v>
      </c>
    </row>
    <row r="10" spans="1:3" ht="14">
      <c r="A10" s="155">
        <v>9</v>
      </c>
      <c r="B10" s="156" t="s">
        <v>1415</v>
      </c>
    </row>
    <row r="11" spans="1:3" ht="14">
      <c r="A11" s="155">
        <v>10</v>
      </c>
      <c r="B11" s="156" t="s">
        <v>1416</v>
      </c>
    </row>
    <row r="12" spans="1:3" ht="14">
      <c r="A12" s="155">
        <v>11</v>
      </c>
      <c r="B12" s="156" t="s">
        <v>1417</v>
      </c>
    </row>
    <row r="13" spans="1:3" ht="14">
      <c r="A13" s="155">
        <v>12</v>
      </c>
      <c r="B13" s="156" t="s">
        <v>1418</v>
      </c>
    </row>
    <row r="14" spans="1:3" ht="14">
      <c r="A14" s="155">
        <v>13</v>
      </c>
      <c r="B14" s="156" t="s">
        <v>1443</v>
      </c>
    </row>
    <row r="15" spans="1:3">
      <c r="A15" s="155">
        <v>14</v>
      </c>
      <c r="B15" s="155" t="s">
        <v>1419</v>
      </c>
      <c r="C15" s="155"/>
    </row>
    <row r="16" spans="1:3" ht="14">
      <c r="A16" s="155">
        <v>15</v>
      </c>
      <c r="B16" s="156" t="s">
        <v>1420</v>
      </c>
    </row>
    <row r="17" spans="1:2" ht="14">
      <c r="A17" s="155">
        <v>16</v>
      </c>
      <c r="B17" s="156" t="s">
        <v>1421</v>
      </c>
    </row>
    <row r="18" spans="1:2" ht="14">
      <c r="A18" s="155">
        <v>17</v>
      </c>
      <c r="B18" s="156" t="s">
        <v>1422</v>
      </c>
    </row>
    <row r="19" spans="1:2" ht="14">
      <c r="A19" s="155">
        <v>18</v>
      </c>
      <c r="B19" s="156" t="s">
        <v>1423</v>
      </c>
    </row>
    <row r="20" spans="1:2" ht="14">
      <c r="A20" s="155">
        <v>19</v>
      </c>
      <c r="B20" s="156" t="s">
        <v>1424</v>
      </c>
    </row>
    <row r="21" spans="1:2" ht="14">
      <c r="A21" s="155">
        <v>20</v>
      </c>
      <c r="B21" s="156" t="s">
        <v>1425</v>
      </c>
    </row>
    <row r="22" spans="1:2" ht="14">
      <c r="A22" s="155">
        <v>21</v>
      </c>
      <c r="B22" s="156" t="s">
        <v>1426</v>
      </c>
    </row>
    <row r="23" spans="1:2" ht="14">
      <c r="A23" s="155">
        <v>22</v>
      </c>
      <c r="B23" s="156" t="s">
        <v>1427</v>
      </c>
    </row>
    <row r="24" spans="1:2" ht="14">
      <c r="A24" s="155">
        <v>23</v>
      </c>
      <c r="B24" s="156" t="s">
        <v>1428</v>
      </c>
    </row>
    <row r="25" spans="1:2" ht="14">
      <c r="A25" s="155">
        <v>24</v>
      </c>
      <c r="B25" s="156" t="s">
        <v>1429</v>
      </c>
    </row>
    <row r="26" spans="1:2" ht="42">
      <c r="A26" s="155">
        <v>25</v>
      </c>
      <c r="B26" s="156" t="s">
        <v>1430</v>
      </c>
    </row>
    <row r="27" spans="1:2" ht="14">
      <c r="A27" s="155">
        <v>26</v>
      </c>
      <c r="B27" s="156" t="s">
        <v>1431</v>
      </c>
    </row>
    <row r="28" spans="1:2" ht="14">
      <c r="A28" s="155">
        <v>27</v>
      </c>
      <c r="B28" s="156" t="s">
        <v>1432</v>
      </c>
    </row>
    <row r="29" spans="1:2" ht="14">
      <c r="A29" s="155">
        <v>28</v>
      </c>
      <c r="B29" s="156" t="s">
        <v>1433</v>
      </c>
    </row>
    <row r="30" spans="1:2" ht="14">
      <c r="A30" s="155">
        <v>29</v>
      </c>
      <c r="B30" s="156" t="s">
        <v>1434</v>
      </c>
    </row>
    <row r="31" spans="1:2" ht="14">
      <c r="A31" s="155">
        <v>30</v>
      </c>
      <c r="B31" s="156" t="s">
        <v>1435</v>
      </c>
    </row>
    <row r="32" spans="1:2" ht="14">
      <c r="A32" s="155">
        <v>31</v>
      </c>
      <c r="B32" s="156" t="s">
        <v>1436</v>
      </c>
    </row>
    <row r="33" spans="1:2" ht="14">
      <c r="A33" s="155">
        <v>32</v>
      </c>
      <c r="B33" s="156" t="s">
        <v>1437</v>
      </c>
    </row>
    <row r="34" spans="1:2" ht="14">
      <c r="A34" s="155">
        <v>33</v>
      </c>
      <c r="B34" s="156" t="s">
        <v>1438</v>
      </c>
    </row>
    <row r="35" spans="1:2" ht="14">
      <c r="A35" s="155">
        <v>34</v>
      </c>
      <c r="B35" s="156" t="s">
        <v>1439</v>
      </c>
    </row>
    <row r="36" spans="1:2" ht="250" customHeight="1">
      <c r="A36" s="155">
        <v>35</v>
      </c>
      <c r="B36" s="156" t="s">
        <v>1440</v>
      </c>
    </row>
    <row r="37" spans="1:2" ht="14">
      <c r="A37" s="155">
        <v>36</v>
      </c>
      <c r="B37" s="156" t="s">
        <v>1441</v>
      </c>
    </row>
    <row r="38" spans="1:2" ht="14">
      <c r="A38" s="155">
        <v>37</v>
      </c>
      <c r="B38" s="156" t="s">
        <v>1442</v>
      </c>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1"/>
  <sheetViews>
    <sheetView topLeftCell="B1" zoomScale="190" zoomScaleNormal="190" workbookViewId="0">
      <selection activeCell="C1" sqref="C1:C3"/>
    </sheetView>
  </sheetViews>
  <sheetFormatPr baseColWidth="10" defaultRowHeight="13"/>
  <cols>
    <col min="2" max="2" width="12.83203125" customWidth="1"/>
  </cols>
  <sheetData>
    <row r="1" spans="1:6">
      <c r="A1" t="s">
        <v>757</v>
      </c>
      <c r="B1" t="s">
        <v>758</v>
      </c>
      <c r="E1" s="25" t="s">
        <v>752</v>
      </c>
      <c r="F1" s="25" t="s">
        <v>753</v>
      </c>
    </row>
    <row r="2" spans="1:6">
      <c r="E2" s="33" t="s">
        <v>980</v>
      </c>
      <c r="F2" s="33">
        <v>4</v>
      </c>
    </row>
    <row r="3" spans="1:6">
      <c r="B3" s="30">
        <v>0</v>
      </c>
      <c r="E3">
        <v>1</v>
      </c>
      <c r="F3">
        <v>7</v>
      </c>
    </row>
    <row r="4" spans="1:6">
      <c r="A4">
        <v>1</v>
      </c>
      <c r="B4" s="30">
        <v>0.5</v>
      </c>
      <c r="E4">
        <v>2</v>
      </c>
      <c r="F4">
        <v>15</v>
      </c>
    </row>
    <row r="5" spans="1:6">
      <c r="A5">
        <v>2</v>
      </c>
      <c r="B5" s="30">
        <v>0.5</v>
      </c>
      <c r="E5">
        <v>3</v>
      </c>
      <c r="F5">
        <v>14</v>
      </c>
    </row>
    <row r="6" spans="1:6">
      <c r="A6">
        <v>3</v>
      </c>
      <c r="B6" s="30">
        <v>0.5</v>
      </c>
      <c r="D6" s="30">
        <v>0.5</v>
      </c>
      <c r="E6">
        <v>4</v>
      </c>
      <c r="F6">
        <v>6</v>
      </c>
    </row>
    <row r="7" spans="1:6">
      <c r="A7">
        <v>4</v>
      </c>
      <c r="B7" s="30">
        <v>1</v>
      </c>
      <c r="D7" s="30">
        <v>3.3</v>
      </c>
      <c r="E7">
        <v>5</v>
      </c>
      <c r="F7">
        <v>5</v>
      </c>
    </row>
    <row r="8" spans="1:6">
      <c r="A8">
        <v>5</v>
      </c>
      <c r="B8" s="30">
        <v>1</v>
      </c>
      <c r="D8" s="30">
        <v>2.8</v>
      </c>
      <c r="E8">
        <v>6</v>
      </c>
      <c r="F8">
        <v>2</v>
      </c>
    </row>
    <row r="9" spans="1:6">
      <c r="A9">
        <v>6</v>
      </c>
      <c r="B9" s="30">
        <v>1</v>
      </c>
      <c r="D9" s="30">
        <v>1</v>
      </c>
      <c r="E9">
        <v>7</v>
      </c>
      <c r="F9">
        <v>2</v>
      </c>
    </row>
    <row r="10" spans="1:6">
      <c r="A10">
        <v>7</v>
      </c>
      <c r="B10" s="30">
        <v>1</v>
      </c>
      <c r="D10" s="30">
        <v>5.5</v>
      </c>
      <c r="E10">
        <v>8</v>
      </c>
      <c r="F10">
        <v>0</v>
      </c>
    </row>
    <row r="11" spans="1:6">
      <c r="A11">
        <v>8</v>
      </c>
      <c r="B11" s="30">
        <v>1</v>
      </c>
      <c r="D11" s="30">
        <v>6.1</v>
      </c>
      <c r="E11">
        <v>9</v>
      </c>
      <c r="F11">
        <v>1</v>
      </c>
    </row>
    <row r="12" spans="1:6">
      <c r="A12">
        <v>9</v>
      </c>
      <c r="B12" s="30">
        <v>1.1000000000000001</v>
      </c>
      <c r="D12" s="30">
        <v>4.0999999999999996</v>
      </c>
      <c r="E12">
        <v>10</v>
      </c>
      <c r="F12">
        <v>1</v>
      </c>
    </row>
    <row r="13" spans="1:6">
      <c r="A13">
        <v>10</v>
      </c>
      <c r="B13" s="30">
        <v>1.2</v>
      </c>
      <c r="D13" s="30">
        <v>2.2000000000000002</v>
      </c>
      <c r="E13">
        <v>11</v>
      </c>
      <c r="F13">
        <v>1</v>
      </c>
    </row>
    <row r="14" spans="1:6">
      <c r="A14">
        <v>11</v>
      </c>
      <c r="B14" s="30">
        <v>1.5</v>
      </c>
    </row>
    <row r="15" spans="1:6">
      <c r="A15">
        <v>12</v>
      </c>
      <c r="B15" s="30">
        <v>1.6</v>
      </c>
      <c r="F15">
        <f>SUM(F2:F13)</f>
        <v>58</v>
      </c>
    </row>
    <row r="16" spans="1:6">
      <c r="A16">
        <v>13</v>
      </c>
      <c r="B16" s="30">
        <v>1.7</v>
      </c>
    </row>
    <row r="17" spans="1:6">
      <c r="A17">
        <v>14</v>
      </c>
      <c r="B17" s="30">
        <v>2</v>
      </c>
    </row>
    <row r="18" spans="1:6">
      <c r="A18">
        <v>15</v>
      </c>
      <c r="B18" s="30">
        <v>2</v>
      </c>
    </row>
    <row r="19" spans="1:6">
      <c r="B19" s="30">
        <v>2</v>
      </c>
    </row>
    <row r="20" spans="1:6">
      <c r="B20" s="30">
        <v>2</v>
      </c>
    </row>
    <row r="21" spans="1:6">
      <c r="B21" s="30">
        <v>2</v>
      </c>
    </row>
    <row r="22" spans="1:6">
      <c r="B22" s="30">
        <v>2</v>
      </c>
      <c r="E22" t="s">
        <v>981</v>
      </c>
    </row>
    <row r="23" spans="1:6">
      <c r="B23" s="30">
        <v>2</v>
      </c>
    </row>
    <row r="24" spans="1:6">
      <c r="B24" s="30">
        <v>2</v>
      </c>
    </row>
    <row r="25" spans="1:6" ht="14" thickBot="1">
      <c r="B25" s="30">
        <v>2.1</v>
      </c>
    </row>
    <row r="26" spans="1:6">
      <c r="B26" s="30">
        <v>2.1</v>
      </c>
      <c r="E26" s="25" t="s">
        <v>752</v>
      </c>
      <c r="F26" s="25" t="s">
        <v>753</v>
      </c>
    </row>
    <row r="27" spans="1:6">
      <c r="B27" s="30">
        <v>2.2000000000000002</v>
      </c>
      <c r="E27" s="33" t="s">
        <v>980</v>
      </c>
      <c r="F27" s="33">
        <v>4</v>
      </c>
    </row>
    <row r="28" spans="1:6">
      <c r="B28" s="30">
        <v>2.4</v>
      </c>
      <c r="E28" s="34" t="s">
        <v>991</v>
      </c>
      <c r="F28">
        <v>12</v>
      </c>
    </row>
    <row r="29" spans="1:6">
      <c r="B29" s="30">
        <v>2.5</v>
      </c>
      <c r="E29" s="34">
        <v>2</v>
      </c>
      <c r="F29">
        <v>15</v>
      </c>
    </row>
    <row r="30" spans="1:6">
      <c r="B30" s="30">
        <v>2.6</v>
      </c>
      <c r="E30" s="34">
        <v>3</v>
      </c>
      <c r="F30">
        <v>9</v>
      </c>
    </row>
    <row r="31" spans="1:6">
      <c r="B31" s="30">
        <v>2.7</v>
      </c>
      <c r="E31" s="34">
        <v>4</v>
      </c>
      <c r="F31">
        <v>9</v>
      </c>
    </row>
    <row r="32" spans="1:6">
      <c r="B32" s="30">
        <v>2.8</v>
      </c>
      <c r="E32" s="34">
        <v>5</v>
      </c>
      <c r="F32">
        <v>4</v>
      </c>
    </row>
    <row r="33" spans="2:6">
      <c r="B33" s="30">
        <v>3</v>
      </c>
      <c r="E33" s="34">
        <v>6</v>
      </c>
      <c r="F33">
        <v>3</v>
      </c>
    </row>
    <row r="34" spans="2:6">
      <c r="B34" s="30">
        <v>3</v>
      </c>
      <c r="E34" s="34">
        <v>7</v>
      </c>
      <c r="F34">
        <v>0</v>
      </c>
    </row>
    <row r="35" spans="2:6">
      <c r="B35" s="30">
        <v>3</v>
      </c>
      <c r="E35" s="34">
        <v>8</v>
      </c>
      <c r="F35">
        <v>1</v>
      </c>
    </row>
    <row r="36" spans="2:6">
      <c r="B36" s="30">
        <v>3</v>
      </c>
      <c r="E36" s="34">
        <v>9</v>
      </c>
      <c r="F36">
        <v>0</v>
      </c>
    </row>
    <row r="37" spans="2:6">
      <c r="B37" s="30">
        <v>3</v>
      </c>
      <c r="E37" s="34">
        <v>10</v>
      </c>
      <c r="F37">
        <v>1</v>
      </c>
    </row>
    <row r="38" spans="2:6">
      <c r="B38" s="30">
        <v>3</v>
      </c>
      <c r="E38" s="34">
        <v>11</v>
      </c>
      <c r="F38">
        <v>1</v>
      </c>
    </row>
    <row r="39" spans="2:6">
      <c r="B39" s="30">
        <v>3</v>
      </c>
    </row>
    <row r="40" spans="2:6">
      <c r="B40" s="30">
        <v>3</v>
      </c>
    </row>
    <row r="41" spans="2:6">
      <c r="B41" s="30">
        <v>3.3</v>
      </c>
    </row>
    <row r="42" spans="2:6">
      <c r="B42" s="30">
        <v>3.3</v>
      </c>
    </row>
    <row r="43" spans="2:6">
      <c r="B43" s="30">
        <v>4</v>
      </c>
    </row>
    <row r="44" spans="2:6">
      <c r="B44" s="30">
        <v>4</v>
      </c>
    </row>
    <row r="45" spans="2:6">
      <c r="B45" s="30">
        <v>4</v>
      </c>
    </row>
    <row r="46" spans="2:6">
      <c r="B46" s="30">
        <v>4.0999999999999996</v>
      </c>
    </row>
    <row r="47" spans="2:6">
      <c r="B47" s="30">
        <v>4.2</v>
      </c>
    </row>
    <row r="48" spans="2:6">
      <c r="B48" s="30">
        <v>4.4000000000000004</v>
      </c>
    </row>
    <row r="49" spans="2:2">
      <c r="B49" s="30">
        <v>4.5</v>
      </c>
    </row>
    <row r="50" spans="2:2">
      <c r="B50" s="30">
        <v>4.5999999999999996</v>
      </c>
    </row>
    <row r="51" spans="2:2">
      <c r="B51" s="30">
        <v>4.7</v>
      </c>
    </row>
    <row r="52" spans="2:2">
      <c r="B52" s="30">
        <v>5</v>
      </c>
    </row>
    <row r="53" spans="2:2">
      <c r="B53" s="30">
        <v>5</v>
      </c>
    </row>
    <row r="54" spans="2:2">
      <c r="B54" s="30">
        <v>5</v>
      </c>
    </row>
    <row r="55" spans="2:2">
      <c r="B55" s="30">
        <v>5.5</v>
      </c>
    </row>
    <row r="56" spans="2:2">
      <c r="B56" s="30">
        <v>6.1</v>
      </c>
    </row>
    <row r="57" spans="2:2">
      <c r="B57" s="30">
        <v>6.6</v>
      </c>
    </row>
    <row r="58" spans="2:2">
      <c r="B58" s="30">
        <v>6.7</v>
      </c>
    </row>
    <row r="59" spans="2:2">
      <c r="B59" s="30">
        <v>8.6999999999999993</v>
      </c>
    </row>
    <row r="60" spans="2:2">
      <c r="B60" s="30">
        <v>10.1</v>
      </c>
    </row>
    <row r="61" spans="2:2">
      <c r="B61" s="30">
        <v>11.4</v>
      </c>
    </row>
  </sheetData>
  <sortState xmlns:xlrd2="http://schemas.microsoft.com/office/spreadsheetml/2017/richdata2" ref="B3:B61">
    <sortCondition ref="B3:B61"/>
  </sortState>
  <pageMargins left="0.7" right="0.7" top="0.78740157499999996" bottom="0.78740157499999996" header="0.3" footer="0.3"/>
  <pageSetup paperSize="9"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02DFA-D4EF-394C-BE9D-5A208DF512E5}">
  <dimension ref="A1:A40"/>
  <sheetViews>
    <sheetView workbookViewId="0">
      <selection activeCell="A28" sqref="A28"/>
    </sheetView>
  </sheetViews>
  <sheetFormatPr baseColWidth="10" defaultRowHeight="13"/>
  <cols>
    <col min="1" max="1" width="135.1640625" bestFit="1" customWidth="1"/>
  </cols>
  <sheetData>
    <row r="1" spans="1:1" ht="16">
      <c r="A1" s="201" t="s">
        <v>2137</v>
      </c>
    </row>
    <row r="2" spans="1:1" ht="16">
      <c r="A2" s="201" t="s">
        <v>2138</v>
      </c>
    </row>
    <row r="3" spans="1:1" ht="16">
      <c r="A3" s="201" t="s">
        <v>2139</v>
      </c>
    </row>
    <row r="4" spans="1:1" ht="16">
      <c r="A4" s="201" t="s">
        <v>2140</v>
      </c>
    </row>
    <row r="5" spans="1:1" ht="16">
      <c r="A5" s="201" t="s">
        <v>2141</v>
      </c>
    </row>
    <row r="6" spans="1:1" ht="16">
      <c r="A6" s="201" t="s">
        <v>2142</v>
      </c>
    </row>
    <row r="7" spans="1:1" ht="16">
      <c r="A7" s="201" t="s">
        <v>2143</v>
      </c>
    </row>
    <row r="8" spans="1:1" ht="16">
      <c r="A8" s="201" t="s">
        <v>2144</v>
      </c>
    </row>
    <row r="9" spans="1:1" ht="16">
      <c r="A9" s="201" t="s">
        <v>2145</v>
      </c>
    </row>
    <row r="10" spans="1:1" ht="16">
      <c r="A10" s="201" t="s">
        <v>2146</v>
      </c>
    </row>
    <row r="11" spans="1:1" ht="16">
      <c r="A11" s="201" t="s">
        <v>2147</v>
      </c>
    </row>
    <row r="12" spans="1:1" ht="16">
      <c r="A12" s="201" t="s">
        <v>2148</v>
      </c>
    </row>
    <row r="13" spans="1:1" ht="16">
      <c r="A13" s="201" t="s">
        <v>2149</v>
      </c>
    </row>
    <row r="14" spans="1:1" ht="16">
      <c r="A14" s="201" t="s">
        <v>2150</v>
      </c>
    </row>
    <row r="15" spans="1:1" ht="16">
      <c r="A15" s="201" t="s">
        <v>2151</v>
      </c>
    </row>
    <row r="16" spans="1:1" ht="16">
      <c r="A16" s="201" t="s">
        <v>2152</v>
      </c>
    </row>
    <row r="17" spans="1:1" ht="16">
      <c r="A17" s="201" t="s">
        <v>2153</v>
      </c>
    </row>
    <row r="18" spans="1:1" ht="16">
      <c r="A18" s="201" t="s">
        <v>2154</v>
      </c>
    </row>
    <row r="19" spans="1:1" ht="16">
      <c r="A19" s="201" t="s">
        <v>2155</v>
      </c>
    </row>
    <row r="20" spans="1:1" ht="16">
      <c r="A20" s="201" t="s">
        <v>2156</v>
      </c>
    </row>
    <row r="21" spans="1:1" ht="16">
      <c r="A21" s="201" t="s">
        <v>2157</v>
      </c>
    </row>
    <row r="22" spans="1:1" ht="16">
      <c r="A22" s="201" t="s">
        <v>2158</v>
      </c>
    </row>
    <row r="23" spans="1:1" ht="16">
      <c r="A23" s="201" t="s">
        <v>2159</v>
      </c>
    </row>
    <row r="24" spans="1:1" ht="16">
      <c r="A24" s="201" t="s">
        <v>2160</v>
      </c>
    </row>
    <row r="25" spans="1:1" ht="16">
      <c r="A25" s="201" t="s">
        <v>2161</v>
      </c>
    </row>
    <row r="26" spans="1:1" ht="16">
      <c r="A26" s="201" t="s">
        <v>2162</v>
      </c>
    </row>
    <row r="27" spans="1:1" ht="16">
      <c r="A27" s="201" t="s">
        <v>2163</v>
      </c>
    </row>
    <row r="28" spans="1:1" ht="16">
      <c r="A28" s="201" t="s">
        <v>2164</v>
      </c>
    </row>
    <row r="29" spans="1:1" ht="16">
      <c r="A29" s="201" t="s">
        <v>2165</v>
      </c>
    </row>
    <row r="30" spans="1:1" ht="16">
      <c r="A30" s="201" t="s">
        <v>2166</v>
      </c>
    </row>
    <row r="31" spans="1:1" ht="16">
      <c r="A31" s="201" t="s">
        <v>2167</v>
      </c>
    </row>
    <row r="32" spans="1:1" ht="16">
      <c r="A32" s="201" t="s">
        <v>2168</v>
      </c>
    </row>
    <row r="33" spans="1:1" ht="16">
      <c r="A33" s="201" t="s">
        <v>2169</v>
      </c>
    </row>
    <row r="34" spans="1:1" ht="16">
      <c r="A34" s="201" t="s">
        <v>2170</v>
      </c>
    </row>
    <row r="35" spans="1:1" ht="16">
      <c r="A35" s="201" t="s">
        <v>2171</v>
      </c>
    </row>
    <row r="36" spans="1:1" ht="16">
      <c r="A36" s="201" t="s">
        <v>2172</v>
      </c>
    </row>
    <row r="37" spans="1:1" ht="16">
      <c r="A37" s="201" t="s">
        <v>2173</v>
      </c>
    </row>
    <row r="38" spans="1:1" ht="16">
      <c r="A38" s="201" t="s">
        <v>2174</v>
      </c>
    </row>
    <row r="39" spans="1:1" ht="16">
      <c r="A39" s="201" t="s">
        <v>2175</v>
      </c>
    </row>
    <row r="40" spans="1:1" ht="16">
      <c r="A40" s="201" t="s">
        <v>2176</v>
      </c>
    </row>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T18"/>
  <sheetViews>
    <sheetView zoomScale="140" zoomScaleNormal="140" workbookViewId="0">
      <pane xSplit="2" ySplit="1" topLeftCell="C2" activePane="bottomRight" state="frozen"/>
      <selection activeCell="C1" sqref="C1:C3"/>
      <selection pane="topRight" activeCell="C1" sqref="C1:C3"/>
      <selection pane="bottomLeft" activeCell="C1" sqref="C1:C3"/>
      <selection pane="bottomRight" activeCell="F18" sqref="F18"/>
    </sheetView>
  </sheetViews>
  <sheetFormatPr baseColWidth="10" defaultColWidth="26" defaultRowHeight="11"/>
  <cols>
    <col min="1" max="1" width="11.5" style="10" bestFit="1" customWidth="1"/>
    <col min="2" max="2" width="5.5" style="10" bestFit="1" customWidth="1"/>
    <col min="3" max="4" width="7.5" style="10" bestFit="1" customWidth="1"/>
    <col min="5" max="5" width="10.33203125" style="10" bestFit="1" customWidth="1"/>
    <col min="6" max="6" width="13.5" style="10" customWidth="1"/>
    <col min="7" max="7" width="9.5" style="10" customWidth="1"/>
    <col min="8" max="8" width="7.5" style="10" customWidth="1"/>
    <col min="9" max="9" width="24.6640625" style="10" customWidth="1"/>
    <col min="10" max="10" width="10.5" style="10" customWidth="1"/>
    <col min="11" max="11" width="12.5" style="10" customWidth="1"/>
    <col min="12" max="12" width="17.83203125" style="10" customWidth="1"/>
    <col min="13" max="13" width="9.6640625" style="10" customWidth="1"/>
    <col min="14" max="14" width="10.5" style="10" customWidth="1"/>
    <col min="15" max="16" width="20.6640625" style="10" customWidth="1"/>
    <col min="17" max="17" width="11.5" style="11" customWidth="1"/>
    <col min="18" max="18" width="20.5" style="12" customWidth="1"/>
    <col min="19" max="19" width="22.1640625" style="10" customWidth="1"/>
    <col min="20" max="20" width="20.83203125" style="12" customWidth="1"/>
    <col min="21" max="21" width="23.83203125" style="10" customWidth="1"/>
    <col min="22" max="23" width="18.6640625" style="10" customWidth="1"/>
    <col min="24" max="24" width="32.1640625" style="10" bestFit="1" customWidth="1"/>
    <col min="25" max="25" width="2.5" style="10" customWidth="1"/>
    <col min="26" max="27" width="2.5" style="10" bestFit="1" customWidth="1"/>
    <col min="28" max="28" width="2.5" style="10" customWidth="1"/>
    <col min="29" max="29" width="2.5" style="10" bestFit="1" customWidth="1"/>
    <col min="30" max="30" width="2.5" style="10" customWidth="1"/>
    <col min="31" max="31" width="2.5" style="10" bestFit="1" customWidth="1"/>
    <col min="32" max="32" width="2.5" style="10" customWidth="1"/>
    <col min="33" max="33" width="2.5" style="10" bestFit="1" customWidth="1"/>
    <col min="34" max="35" width="2.5" style="10" customWidth="1"/>
    <col min="36" max="37" width="2.5" style="10" bestFit="1" customWidth="1"/>
    <col min="38" max="39" width="2.5" style="10" customWidth="1"/>
    <col min="40" max="50" width="2.5" style="10" bestFit="1" customWidth="1"/>
    <col min="51" max="51" width="2.5" style="10" customWidth="1"/>
    <col min="52" max="52" width="2.5" style="10" bestFit="1" customWidth="1"/>
    <col min="53" max="53" width="4.33203125" style="10" customWidth="1"/>
    <col min="54" max="54" width="3.33203125" style="10" bestFit="1" customWidth="1"/>
    <col min="55" max="16384" width="26" style="10"/>
  </cols>
  <sheetData>
    <row r="2" spans="1:3" ht="24">
      <c r="A2" s="10" t="s">
        <v>986</v>
      </c>
      <c r="B2" s="10">
        <v>41</v>
      </c>
      <c r="C2" s="37">
        <f>1-C3</f>
        <v>0.63076923076923075</v>
      </c>
    </row>
    <row r="3" spans="1:3" ht="24">
      <c r="A3" s="10" t="s">
        <v>199</v>
      </c>
      <c r="B3" s="10">
        <v>24</v>
      </c>
      <c r="C3" s="36">
        <f>B3/65</f>
        <v>0.36923076923076925</v>
      </c>
    </row>
    <row r="4" spans="1:3" ht="24">
      <c r="A4" s="10" t="s">
        <v>297</v>
      </c>
      <c r="B4" s="10">
        <v>29</v>
      </c>
      <c r="C4" s="36">
        <f>B4/64</f>
        <v>0.453125</v>
      </c>
    </row>
    <row r="5" spans="1:3" ht="12">
      <c r="A5" s="10" t="s">
        <v>984</v>
      </c>
      <c r="B5" s="10">
        <v>11</v>
      </c>
      <c r="C5" s="36">
        <f t="shared" ref="C5:C8" si="0">B5/64</f>
        <v>0.171875</v>
      </c>
    </row>
    <row r="6" spans="1:3" ht="24">
      <c r="A6" s="10" t="s">
        <v>989</v>
      </c>
      <c r="B6" s="10">
        <v>11</v>
      </c>
      <c r="C6" s="36">
        <f t="shared" si="0"/>
        <v>0.171875</v>
      </c>
    </row>
    <row r="7" spans="1:3" ht="12">
      <c r="A7" s="10" t="s">
        <v>987</v>
      </c>
      <c r="B7" s="10">
        <v>6</v>
      </c>
      <c r="C7" s="36">
        <f t="shared" si="0"/>
        <v>9.375E-2</v>
      </c>
    </row>
    <row r="8" spans="1:3" ht="12">
      <c r="A8" s="10" t="s">
        <v>983</v>
      </c>
      <c r="B8" s="10">
        <f>65-SUM(B4:B6)</f>
        <v>14</v>
      </c>
      <c r="C8" s="36">
        <f t="shared" si="0"/>
        <v>0.21875</v>
      </c>
    </row>
    <row r="14" spans="1:3" ht="24">
      <c r="A14" s="10" t="s">
        <v>297</v>
      </c>
      <c r="B14" s="10">
        <v>30</v>
      </c>
      <c r="C14" s="36">
        <f>B14/64</f>
        <v>0.46875</v>
      </c>
    </row>
    <row r="15" spans="1:3" ht="12">
      <c r="A15" s="10" t="s">
        <v>988</v>
      </c>
      <c r="B15" s="10">
        <v>22</v>
      </c>
      <c r="C15" s="36">
        <f t="shared" ref="C15:C18" si="1">B15/64</f>
        <v>0.34375</v>
      </c>
    </row>
    <row r="16" spans="1:3" ht="12">
      <c r="A16" s="10" t="s">
        <v>987</v>
      </c>
      <c r="B16" s="10">
        <v>7</v>
      </c>
      <c r="C16" s="36">
        <f t="shared" si="1"/>
        <v>0.109375</v>
      </c>
    </row>
    <row r="17" spans="1:3" ht="24">
      <c r="A17" s="10" t="s">
        <v>990</v>
      </c>
      <c r="B17" s="10">
        <v>5</v>
      </c>
      <c r="C17" s="36">
        <f t="shared" si="1"/>
        <v>7.8125E-2</v>
      </c>
    </row>
    <row r="18" spans="1:3">
      <c r="B18" s="10">
        <f>SUM(B14:B17)</f>
        <v>64</v>
      </c>
      <c r="C18" s="10">
        <f t="shared" si="1"/>
        <v>1</v>
      </c>
    </row>
  </sheetData>
  <pageMargins left="0.7" right="0.7" top="0.78740157499999996" bottom="0.78740157499999996" header="0.3" footer="0.3"/>
  <pageSetup paperSize="9" orientation="portrait" horizontalDpi="0"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
  <sheetViews>
    <sheetView workbookViewId="0">
      <selection activeCell="C1" sqref="C1:C3"/>
    </sheetView>
  </sheetViews>
  <sheetFormatPr baseColWidth="10" defaultRowHeight="13"/>
  <cols>
    <col min="1" max="1" width="14.33203125" bestFit="1" customWidth="1"/>
  </cols>
  <sheetData>
    <row r="1" spans="1:2">
      <c r="A1" t="s">
        <v>103</v>
      </c>
      <c r="B1" t="s">
        <v>103</v>
      </c>
    </row>
    <row r="2" spans="1:2">
      <c r="A2" t="s">
        <v>104</v>
      </c>
      <c r="B2" t="s">
        <v>105</v>
      </c>
    </row>
    <row r="3" spans="1:2">
      <c r="A3" t="s">
        <v>106</v>
      </c>
      <c r="B3" t="s">
        <v>104</v>
      </c>
    </row>
  </sheetData>
  <pageMargins left="0.7" right="0.7" top="0.78740157499999996" bottom="0.78740157499999996"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4F7A8-B32B-B04C-B0E5-17D17ACF0E04}">
  <dimension ref="A1:A167"/>
  <sheetViews>
    <sheetView topLeftCell="A6" zoomScale="130" zoomScaleNormal="130" workbookViewId="0">
      <selection activeCell="A10" sqref="A10"/>
    </sheetView>
  </sheetViews>
  <sheetFormatPr baseColWidth="10" defaultRowHeight="13"/>
  <cols>
    <col min="1" max="1" width="255.6640625" customWidth="1"/>
  </cols>
  <sheetData>
    <row r="1" spans="1:1">
      <c r="A1" s="145" t="s">
        <v>1251</v>
      </c>
    </row>
    <row r="2" spans="1:1">
      <c r="A2" t="s">
        <v>1247</v>
      </c>
    </row>
    <row r="3" spans="1:1">
      <c r="A3" s="144" t="s">
        <v>1248</v>
      </c>
    </row>
    <row r="4" spans="1:1">
      <c r="A4" s="144" t="s">
        <v>1249</v>
      </c>
    </row>
    <row r="5" spans="1:1">
      <c r="A5" t="s">
        <v>1250</v>
      </c>
    </row>
    <row r="7" spans="1:1">
      <c r="A7" s="145" t="s">
        <v>1253</v>
      </c>
    </row>
    <row r="8" spans="1:1">
      <c r="A8" t="s">
        <v>1252</v>
      </c>
    </row>
    <row r="10" spans="1:1">
      <c r="A10" s="145" t="s">
        <v>2136</v>
      </c>
    </row>
    <row r="11" spans="1:1">
      <c r="A11" t="s">
        <v>1254</v>
      </c>
    </row>
    <row r="12" spans="1:1">
      <c r="A12" s="144" t="s">
        <v>1255</v>
      </c>
    </row>
    <row r="13" spans="1:1">
      <c r="A13" s="144" t="s">
        <v>1256</v>
      </c>
    </row>
    <row r="14" spans="1:1">
      <c r="A14" s="144" t="s">
        <v>1257</v>
      </c>
    </row>
    <row r="15" spans="1:1">
      <c r="A15" s="144" t="s">
        <v>1258</v>
      </c>
    </row>
    <row r="16" spans="1:1">
      <c r="A16" s="144" t="s">
        <v>1259</v>
      </c>
    </row>
    <row r="17" spans="1:1">
      <c r="A17" s="144" t="s">
        <v>1260</v>
      </c>
    </row>
    <row r="18" spans="1:1">
      <c r="A18" t="s">
        <v>1261</v>
      </c>
    </row>
    <row r="19" spans="1:1">
      <c r="A19" s="144" t="s">
        <v>1262</v>
      </c>
    </row>
    <row r="20" spans="1:1">
      <c r="A20" t="s">
        <v>1263</v>
      </c>
    </row>
    <row r="21" spans="1:1">
      <c r="A21" s="144" t="s">
        <v>1264</v>
      </c>
    </row>
    <row r="22" spans="1:1">
      <c r="A22" s="144" t="s">
        <v>1265</v>
      </c>
    </row>
    <row r="23" spans="1:1">
      <c r="A23" s="144" t="s">
        <v>1266</v>
      </c>
    </row>
    <row r="24" spans="1:1">
      <c r="A24" s="144" t="s">
        <v>1267</v>
      </c>
    </row>
    <row r="25" spans="1:1">
      <c r="A25" t="s">
        <v>1268</v>
      </c>
    </row>
    <row r="26" spans="1:1">
      <c r="A26" s="144" t="s">
        <v>1269</v>
      </c>
    </row>
    <row r="27" spans="1:1">
      <c r="A27" s="144" t="s">
        <v>1270</v>
      </c>
    </row>
    <row r="28" spans="1:1">
      <c r="A28" s="144" t="s">
        <v>1271</v>
      </c>
    </row>
    <row r="29" spans="1:1">
      <c r="A29" s="144" t="s">
        <v>1272</v>
      </c>
    </row>
    <row r="30" spans="1:1">
      <c r="A30" t="s">
        <v>1273</v>
      </c>
    </row>
    <row r="31" spans="1:1">
      <c r="A31" t="s">
        <v>1274</v>
      </c>
    </row>
    <row r="32" spans="1:1">
      <c r="A32" t="s">
        <v>1275</v>
      </c>
    </row>
    <row r="33" spans="1:1">
      <c r="A33" t="s">
        <v>1276</v>
      </c>
    </row>
    <row r="34" spans="1:1">
      <c r="A34" s="144" t="s">
        <v>1277</v>
      </c>
    </row>
    <row r="35" spans="1:1">
      <c r="A35" s="144" t="s">
        <v>1278</v>
      </c>
    </row>
    <row r="36" spans="1:1">
      <c r="A36" t="s">
        <v>1279</v>
      </c>
    </row>
    <row r="37" spans="1:1">
      <c r="A37" t="s">
        <v>1280</v>
      </c>
    </row>
    <row r="38" spans="1:1">
      <c r="A38" t="s">
        <v>1281</v>
      </c>
    </row>
    <row r="39" spans="1:1">
      <c r="A39" t="s">
        <v>1282</v>
      </c>
    </row>
    <row r="40" spans="1:1">
      <c r="A40" s="144" t="s">
        <v>1283</v>
      </c>
    </row>
    <row r="41" spans="1:1">
      <c r="A41" t="s">
        <v>1284</v>
      </c>
    </row>
    <row r="42" spans="1:1">
      <c r="A42" s="144" t="s">
        <v>1285</v>
      </c>
    </row>
    <row r="43" spans="1:1">
      <c r="A43" s="144" t="s">
        <v>1286</v>
      </c>
    </row>
    <row r="44" spans="1:1">
      <c r="A44" t="s">
        <v>1287</v>
      </c>
    </row>
    <row r="45" spans="1:1">
      <c r="A45" s="144" t="s">
        <v>1288</v>
      </c>
    </row>
    <row r="46" spans="1:1">
      <c r="A46" t="s">
        <v>1289</v>
      </c>
    </row>
    <row r="48" spans="1:1">
      <c r="A48" s="145" t="s">
        <v>1290</v>
      </c>
    </row>
    <row r="49" spans="1:1">
      <c r="A49" s="144" t="s">
        <v>1291</v>
      </c>
    </row>
    <row r="50" spans="1:1">
      <c r="A50" t="s">
        <v>1292</v>
      </c>
    </row>
    <row r="51" spans="1:1">
      <c r="A51" s="144" t="s">
        <v>1293</v>
      </c>
    </row>
    <row r="52" spans="1:1">
      <c r="A52" t="s">
        <v>1294</v>
      </c>
    </row>
    <row r="54" spans="1:1">
      <c r="A54" s="145" t="s">
        <v>1377</v>
      </c>
    </row>
    <row r="55" spans="1:1">
      <c r="A55" t="s">
        <v>1295</v>
      </c>
    </row>
    <row r="56" spans="1:1">
      <c r="A56" t="s">
        <v>1296</v>
      </c>
    </row>
    <row r="57" spans="1:1">
      <c r="A57" t="s">
        <v>1297</v>
      </c>
    </row>
    <row r="58" spans="1:1">
      <c r="A58" t="s">
        <v>1298</v>
      </c>
    </row>
    <row r="59" spans="1:1">
      <c r="A59" s="144" t="s">
        <v>1299</v>
      </c>
    </row>
    <row r="60" spans="1:1">
      <c r="A60" t="s">
        <v>1300</v>
      </c>
    </row>
    <row r="61" spans="1:1">
      <c r="A61" t="s">
        <v>1301</v>
      </c>
    </row>
    <row r="62" spans="1:1">
      <c r="A62" t="s">
        <v>1302</v>
      </c>
    </row>
    <row r="63" spans="1:1">
      <c r="A63" t="s">
        <v>1303</v>
      </c>
    </row>
    <row r="64" spans="1:1">
      <c r="A64" t="s">
        <v>1304</v>
      </c>
    </row>
    <row r="65" spans="1:1">
      <c r="A65" t="s">
        <v>1305</v>
      </c>
    </row>
    <row r="66" spans="1:1">
      <c r="A66" t="s">
        <v>1306</v>
      </c>
    </row>
    <row r="67" spans="1:1">
      <c r="A67" t="s">
        <v>1307</v>
      </c>
    </row>
    <row r="68" spans="1:1">
      <c r="A68" t="s">
        <v>1308</v>
      </c>
    </row>
    <row r="69" spans="1:1">
      <c r="A69" s="144" t="s">
        <v>1309</v>
      </c>
    </row>
    <row r="70" spans="1:1">
      <c r="A70" t="s">
        <v>1310</v>
      </c>
    </row>
    <row r="71" spans="1:1">
      <c r="A71" s="144" t="s">
        <v>1311</v>
      </c>
    </row>
    <row r="72" spans="1:1">
      <c r="A72" t="s">
        <v>1312</v>
      </c>
    </row>
    <row r="73" spans="1:1">
      <c r="A73" t="s">
        <v>1313</v>
      </c>
    </row>
    <row r="74" spans="1:1">
      <c r="A74" t="s">
        <v>1314</v>
      </c>
    </row>
    <row r="75" spans="1:1">
      <c r="A75" t="s">
        <v>1315</v>
      </c>
    </row>
    <row r="76" spans="1:1">
      <c r="A76" t="s">
        <v>1316</v>
      </c>
    </row>
    <row r="77" spans="1:1">
      <c r="A77" t="s">
        <v>1317</v>
      </c>
    </row>
    <row r="78" spans="1:1">
      <c r="A78" t="s">
        <v>1318</v>
      </c>
    </row>
    <row r="79" spans="1:1">
      <c r="A79" t="s">
        <v>1319</v>
      </c>
    </row>
    <row r="80" spans="1:1">
      <c r="A80" t="s">
        <v>1320</v>
      </c>
    </row>
    <row r="81" spans="1:1">
      <c r="A81" t="s">
        <v>1321</v>
      </c>
    </row>
    <row r="82" spans="1:1">
      <c r="A82" t="s">
        <v>1322</v>
      </c>
    </row>
    <row r="83" spans="1:1">
      <c r="A83" t="s">
        <v>1323</v>
      </c>
    </row>
    <row r="84" spans="1:1">
      <c r="A84" t="s">
        <v>1324</v>
      </c>
    </row>
    <row r="85" spans="1:1">
      <c r="A85" s="144" t="s">
        <v>1325</v>
      </c>
    </row>
    <row r="86" spans="1:1">
      <c r="A86" t="s">
        <v>1326</v>
      </c>
    </row>
    <row r="87" spans="1:1">
      <c r="A87" t="s">
        <v>1327</v>
      </c>
    </row>
    <row r="88" spans="1:1">
      <c r="A88" t="s">
        <v>1328</v>
      </c>
    </row>
    <row r="89" spans="1:1">
      <c r="A89" t="s">
        <v>1329</v>
      </c>
    </row>
    <row r="90" spans="1:1">
      <c r="A90" t="s">
        <v>1330</v>
      </c>
    </row>
    <row r="91" spans="1:1">
      <c r="A91" t="s">
        <v>1331</v>
      </c>
    </row>
    <row r="92" spans="1:1">
      <c r="A92" t="s">
        <v>1332</v>
      </c>
    </row>
    <row r="93" spans="1:1">
      <c r="A93" t="s">
        <v>1333</v>
      </c>
    </row>
    <row r="94" spans="1:1">
      <c r="A94" t="s">
        <v>1334</v>
      </c>
    </row>
    <row r="95" spans="1:1">
      <c r="A95" t="s">
        <v>1335</v>
      </c>
    </row>
    <row r="96" spans="1:1">
      <c r="A96" t="s">
        <v>1336</v>
      </c>
    </row>
    <row r="97" spans="1:1">
      <c r="A97" t="s">
        <v>1337</v>
      </c>
    </row>
    <row r="98" spans="1:1">
      <c r="A98" t="s">
        <v>1338</v>
      </c>
    </row>
    <row r="99" spans="1:1">
      <c r="A99" t="s">
        <v>1339</v>
      </c>
    </row>
    <row r="100" spans="1:1">
      <c r="A100" t="s">
        <v>1340</v>
      </c>
    </row>
    <row r="101" spans="1:1">
      <c r="A101" t="s">
        <v>1341</v>
      </c>
    </row>
    <row r="102" spans="1:1">
      <c r="A102" s="144" t="s">
        <v>1342</v>
      </c>
    </row>
    <row r="103" spans="1:1">
      <c r="A103" t="s">
        <v>1343</v>
      </c>
    </row>
    <row r="104" spans="1:1">
      <c r="A104" t="s">
        <v>1344</v>
      </c>
    </row>
    <row r="105" spans="1:1">
      <c r="A105" t="s">
        <v>1345</v>
      </c>
    </row>
    <row r="106" spans="1:1">
      <c r="A106" t="s">
        <v>1346</v>
      </c>
    </row>
    <row r="107" spans="1:1">
      <c r="A107" t="s">
        <v>1347</v>
      </c>
    </row>
    <row r="108" spans="1:1">
      <c r="A108" t="s">
        <v>1348</v>
      </c>
    </row>
    <row r="109" spans="1:1">
      <c r="A109" t="s">
        <v>1349</v>
      </c>
    </row>
    <row r="110" spans="1:1">
      <c r="A110" t="s">
        <v>1350</v>
      </c>
    </row>
    <row r="111" spans="1:1">
      <c r="A111" t="s">
        <v>1351</v>
      </c>
    </row>
    <row r="112" spans="1:1">
      <c r="A112" t="s">
        <v>1352</v>
      </c>
    </row>
    <row r="113" spans="1:1">
      <c r="A113" t="s">
        <v>1353</v>
      </c>
    </row>
    <row r="114" spans="1:1">
      <c r="A114" t="s">
        <v>1354</v>
      </c>
    </row>
    <row r="115" spans="1:1">
      <c r="A115" t="s">
        <v>1355</v>
      </c>
    </row>
    <row r="116" spans="1:1">
      <c r="A116" t="s">
        <v>1356</v>
      </c>
    </row>
    <row r="117" spans="1:1">
      <c r="A117" t="s">
        <v>1357</v>
      </c>
    </row>
    <row r="118" spans="1:1">
      <c r="A118" t="s">
        <v>1358</v>
      </c>
    </row>
    <row r="119" spans="1:1">
      <c r="A119" t="s">
        <v>1359</v>
      </c>
    </row>
    <row r="120" spans="1:1">
      <c r="A120" t="s">
        <v>1360</v>
      </c>
    </row>
    <row r="121" spans="1:1">
      <c r="A121" t="s">
        <v>1361</v>
      </c>
    </row>
    <row r="122" spans="1:1">
      <c r="A122" t="s">
        <v>1362</v>
      </c>
    </row>
    <row r="123" spans="1:1">
      <c r="A123" t="s">
        <v>1363</v>
      </c>
    </row>
    <row r="124" spans="1:1">
      <c r="A124" s="144" t="s">
        <v>1364</v>
      </c>
    </row>
    <row r="125" spans="1:1">
      <c r="A125" t="s">
        <v>1365</v>
      </c>
    </row>
    <row r="126" spans="1:1">
      <c r="A126" t="s">
        <v>1366</v>
      </c>
    </row>
    <row r="127" spans="1:1">
      <c r="A127" t="s">
        <v>1367</v>
      </c>
    </row>
    <row r="128" spans="1:1">
      <c r="A128" t="s">
        <v>1368</v>
      </c>
    </row>
    <row r="129" spans="1:1">
      <c r="A129" t="s">
        <v>1369</v>
      </c>
    </row>
    <row r="130" spans="1:1">
      <c r="A130" t="s">
        <v>1370</v>
      </c>
    </row>
    <row r="131" spans="1:1">
      <c r="A131" t="s">
        <v>1371</v>
      </c>
    </row>
    <row r="132" spans="1:1">
      <c r="A132" t="s">
        <v>1372</v>
      </c>
    </row>
    <row r="133" spans="1:1">
      <c r="A133" t="s">
        <v>1373</v>
      </c>
    </row>
    <row r="134" spans="1:1">
      <c r="A134" t="s">
        <v>1374</v>
      </c>
    </row>
    <row r="135" spans="1:1">
      <c r="A135" s="144" t="s">
        <v>1375</v>
      </c>
    </row>
    <row r="136" spans="1:1">
      <c r="A136" t="s">
        <v>1376</v>
      </c>
    </row>
    <row r="138" spans="1:1">
      <c r="A138" s="145" t="s">
        <v>1378</v>
      </c>
    </row>
    <row r="139" spans="1:1">
      <c r="A139" s="144" t="s">
        <v>1379</v>
      </c>
    </row>
    <row r="140" spans="1:1">
      <c r="A140" t="s">
        <v>1380</v>
      </c>
    </row>
    <row r="141" spans="1:1">
      <c r="A141" s="144" t="s">
        <v>1381</v>
      </c>
    </row>
    <row r="142" spans="1:1">
      <c r="A142" t="s">
        <v>1382</v>
      </c>
    </row>
    <row r="143" spans="1:1">
      <c r="A143" t="s">
        <v>1383</v>
      </c>
    </row>
    <row r="144" spans="1:1">
      <c r="A144" s="144" t="s">
        <v>1384</v>
      </c>
    </row>
    <row r="145" spans="1:1">
      <c r="A145" t="s">
        <v>1385</v>
      </c>
    </row>
    <row r="146" spans="1:1">
      <c r="A146" s="144" t="s">
        <v>1386</v>
      </c>
    </row>
    <row r="147" spans="1:1">
      <c r="A147" s="144" t="s">
        <v>1387</v>
      </c>
    </row>
    <row r="148" spans="1:1">
      <c r="A148" s="144" t="s">
        <v>1388</v>
      </c>
    </row>
    <row r="149" spans="1:1">
      <c r="A149" s="144" t="s">
        <v>1389</v>
      </c>
    </row>
    <row r="150" spans="1:1">
      <c r="A150" t="s">
        <v>1390</v>
      </c>
    </row>
    <row r="152" spans="1:1">
      <c r="A152" s="145" t="s">
        <v>1391</v>
      </c>
    </row>
    <row r="153" spans="1:1">
      <c r="A153" s="144" t="s">
        <v>1392</v>
      </c>
    </row>
    <row r="154" spans="1:1">
      <c r="A154" s="144" t="s">
        <v>1393</v>
      </c>
    </row>
    <row r="156" spans="1:1">
      <c r="A156" s="145" t="s">
        <v>1405</v>
      </c>
    </row>
    <row r="157" spans="1:1">
      <c r="A157" t="s">
        <v>1394</v>
      </c>
    </row>
    <row r="158" spans="1:1">
      <c r="A158" t="s">
        <v>1395</v>
      </c>
    </row>
    <row r="159" spans="1:1">
      <c r="A159" t="s">
        <v>1396</v>
      </c>
    </row>
    <row r="160" spans="1:1">
      <c r="A160" t="s">
        <v>1397</v>
      </c>
    </row>
    <row r="161" spans="1:1">
      <c r="A161" t="s">
        <v>1398</v>
      </c>
    </row>
    <row r="162" spans="1:1">
      <c r="A162" t="s">
        <v>1399</v>
      </c>
    </row>
    <row r="163" spans="1:1">
      <c r="A163" t="s">
        <v>1400</v>
      </c>
    </row>
    <row r="164" spans="1:1">
      <c r="A164" t="s">
        <v>1401</v>
      </c>
    </row>
    <row r="165" spans="1:1">
      <c r="A165" t="s">
        <v>1402</v>
      </c>
    </row>
    <row r="166" spans="1:1">
      <c r="A166" s="144" t="s">
        <v>1403</v>
      </c>
    </row>
    <row r="167" spans="1:1">
      <c r="A167" t="s">
        <v>1404</v>
      </c>
    </row>
  </sheetData>
  <hyperlinks>
    <hyperlink ref="A3" r:id="rId1" display="https://doi.org/10.1016/j.jdsr.2024.11.001" xr:uid="{ED691AC9-AB2E-6F4D-AFE8-DC8D9727B220}"/>
    <hyperlink ref="A4" r:id="rId2" display="https://doi.org/10.11607/ijp.7463" xr:uid="{207BA9BA-D39C-DB4D-82B7-1BC220FCC40B}"/>
    <hyperlink ref="A12" r:id="rId3" display="https://doi.org/10.2186/jpr.JPR_D_21_00270" xr:uid="{FB5BD00F-21CE-9545-8A5A-37131382118A}"/>
    <hyperlink ref="A13" r:id="rId4" display="https://doi.org/10.1111/jerd.13238" xr:uid="{319420B1-0F7E-8549-BC65-2B7575C9C7B4}"/>
    <hyperlink ref="A14" r:id="rId5" display="https://doi.org/10.1016/j.prosdent.2024.03.019" xr:uid="{8F7CF012-B808-CE4D-B7D4-25296FD8191B}"/>
    <hyperlink ref="A15" r:id="rId6" display="https://doi.org/10.1111/jerd.12431" xr:uid="{B4F8C836-9AD6-9D4D-BE9D-8B82F2907E4D}"/>
    <hyperlink ref="A16" r:id="rId7" display="https://doi.org/10.1016/j.prosdent.2024.04.027" xr:uid="{7A15ADE9-63E1-AB45-929C-195F8A504FB3}"/>
    <hyperlink ref="A17" r:id="rId8" display="https://doi.org/10.1016/j.prosdent.2022.01.009" xr:uid="{FD4047B4-2A20-EE45-BC17-B31F72902951}"/>
    <hyperlink ref="A19" r:id="rId9" display="https://doi.org/10.1007/s00784-023-05050-x" xr:uid="{FDCECEC2-F42E-C441-AA1B-81C5606503A5}"/>
    <hyperlink ref="A21" r:id="rId10" display="https://doi.org/10.1016/j.jpor.2017.06.007" xr:uid="{27219913-051A-AC4D-96DE-B07675A1AD58}"/>
    <hyperlink ref="A22" r:id="rId11" display="https://doi.org/10.1111/jopr.12678" xr:uid="{0B6BA941-B831-7E40-844D-EA4F47853E35}"/>
    <hyperlink ref="A23" r:id="rId12" display="https://doi.org/10.1007/s00784-025-06181-z" xr:uid="{719EE8A0-E22A-4344-A98D-7E3D5D4E4EF7}"/>
    <hyperlink ref="A24" r:id="rId13" display="https://doi.org/10.1007/s00784-022-04449-2" xr:uid="{EA48D4EE-FAEE-D74B-BBEC-F0938C77A01B}"/>
    <hyperlink ref="A26" r:id="rId14" display="https://doi.org/10.1177/22808000241250118" xr:uid="{4E59E576-3C42-1C46-B576-D967EB05278A}"/>
    <hyperlink ref="A27" r:id="rId15" display="https://doi.org/10.3390/biology11040556" xr:uid="{8E466188-7BB7-A148-BAFC-B7D200A9B884}"/>
    <hyperlink ref="A28" r:id="rId16" display="https://doi.org/10.1111/jerd.13351" xr:uid="{AA35DA57-6762-EA41-8876-E2ED2C8565F9}"/>
    <hyperlink ref="A29" r:id="rId17" display="https://doi.org/10.2186/jpr.JPR_D_23_00151" xr:uid="{9E21BF17-7259-F147-934A-57B18DD977C5}"/>
    <hyperlink ref="A34" r:id="rId18" display="https://doi.org/10.3390/jcm12216744" xr:uid="{7EDEC5B8-3842-0246-8515-9A833D41BE49}"/>
    <hyperlink ref="A35" r:id="rId19" display="https://doi.org/10.5005/jp-journals-10024-3472" xr:uid="{523E6505-49AC-2542-8A94-3ED18C6E7936}"/>
    <hyperlink ref="A40" r:id="rId20" display="https://doi.org/10.1016/j.dental.2015.02.013" xr:uid="{384D0555-ACE4-E94C-A963-2A53D961D122}"/>
    <hyperlink ref="A42" r:id="rId21" display="https://doi.org/10.1111/clr.14103" xr:uid="{D5928DA4-FA72-154E-A114-904081D37A70}"/>
    <hyperlink ref="A43" r:id="rId22" display="https://doi.org/10.1002/14651858.CD009606.pub2" xr:uid="{72A9C063-BF07-3D4A-A4EF-E70C2016B0DF}"/>
    <hyperlink ref="A45" r:id="rId23" display="https://doi.org/10.1111/jerd.12389" xr:uid="{4D485A0C-9C0C-3B4E-8D90-A3DB1119B787}"/>
    <hyperlink ref="A49" r:id="rId24" display="https://doi.org/10.1111/jerd.13384" xr:uid="{DF1F2ED1-41E8-024A-B66A-7125429DB8D6}"/>
    <hyperlink ref="A51" r:id="rId25" display="https://doi.org/10.3390/bioengineering9080346" xr:uid="{1E76AADC-23B6-2843-9411-8E76184D3666}"/>
    <hyperlink ref="A59" r:id="rId26" display="https://doi.org/10.7759/cureus.70116" xr:uid="{7AF70CC1-39C0-2142-9F01-B69D1550E8FA}"/>
    <hyperlink ref="A69" r:id="rId27" display="https://doi.org/10.2174/0118742106254225230921100826" xr:uid="{C606F00D-4589-9042-ABFF-A344784400CA}"/>
    <hyperlink ref="A71" r:id="rId28" display="https://doi.org/10.1016/j.prosdent.2023.10.025" xr:uid="{3169451D-4201-9B40-ABE2-CE0BD5FCCE7C}"/>
    <hyperlink ref="A85" r:id="rId29" display="https://doi.org/10.12307/2023.132" xr:uid="{1E7D85AB-8BBA-3A4E-AD18-25548AD6A727}"/>
    <hyperlink ref="A102" r:id="rId30" display="https://doi.org/10.4103/jcd.jcd_184_22" xr:uid="{C4615F24-3111-D84E-9C12-B1A8706166D1}"/>
    <hyperlink ref="A124" r:id="rId31" display="https://doi.org/10.1016/j.dental.2022.08.002" xr:uid="{FF74C87F-447D-6847-A71C-4B3452EB2D41}"/>
    <hyperlink ref="A135" r:id="rId32" display="https://doi.org/10.2298/VSP161208034Z" xr:uid="{AF0529D0-3A39-7C44-8153-4ACD46DAE750}"/>
    <hyperlink ref="A139" r:id="rId33" display="https://doi.org/10.1111/clr.14128" xr:uid="{730E6005-9DBE-594B-B6FF-F8AA0F9FA32C}"/>
    <hyperlink ref="A141" r:id="rId34" display="https://doi.org/10.1186/s12903-017-0415-0" xr:uid="{0B1F5940-2612-1D48-8A7D-F3E6BD73F040}"/>
    <hyperlink ref="A144" r:id="rId35" display="https://doi.org/10.1016/j.prosdent.2017.07.001" xr:uid="{35FFC516-2814-3441-920B-3189AE8F0BA9}"/>
    <hyperlink ref="A146" r:id="rId36" display="https://doi.org/10.3390/dj10120236" xr:uid="{B2F90BC2-ECD7-3749-B371-45F61D34CB64}"/>
    <hyperlink ref="A147" r:id="rId37" display="https://doi.org/10.1016/j.prosdent.2021.03.021" xr:uid="{23F9F978-A370-814A-A97F-1799D7B7B7EA}"/>
    <hyperlink ref="A148" r:id="rId38" display="https://doi.org/10.1111/eos.12902" xr:uid="{A5D1984C-E3DC-4F4C-A3AF-57116FC62FEF}"/>
    <hyperlink ref="A149" r:id="rId39" display="https://doi.org/10.1111/jopr.13515" xr:uid="{02E4B2DF-9E61-9247-B99A-C969A487A804}"/>
    <hyperlink ref="A153" r:id="rId40" display="https://doi.org/10.1922/EJPRD_2557Broutin11" xr:uid="{F74E5CAC-785C-2144-9D87-64975267B204}"/>
    <hyperlink ref="A154" r:id="rId41" display="https://doi.org/10.1111/jerd.13191" xr:uid="{FAF45E70-4600-CC49-8521-D5B3489FFA45}"/>
    <hyperlink ref="A166" r:id="rId42" display="https://doi.org/10.4103/jips.jips_32_24" xr:uid="{BEA208D9-29AF-A341-A4FD-70916FB7F119}"/>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X29"/>
  <sheetViews>
    <sheetView zoomScale="140" zoomScaleNormal="140" workbookViewId="0">
      <pane xSplit="2" ySplit="1" topLeftCell="C11" activePane="bottomRight" state="frozen"/>
      <selection activeCell="C1" sqref="C1:C3"/>
      <selection pane="topRight" activeCell="C1" sqref="C1:C3"/>
      <selection pane="bottomLeft" activeCell="C1" sqref="C1:C3"/>
      <selection pane="bottomRight" activeCell="C12" sqref="C12"/>
    </sheetView>
  </sheetViews>
  <sheetFormatPr baseColWidth="10" defaultColWidth="9.1640625" defaultRowHeight="13"/>
  <cols>
    <col min="1" max="1" width="15.33203125" style="87" bestFit="1" customWidth="1"/>
    <col min="2" max="2" width="4.83203125" style="87" customWidth="1"/>
    <col min="3" max="3" width="22.1640625" style="87" customWidth="1"/>
    <col min="4" max="5" width="25.83203125" style="87" customWidth="1"/>
    <col min="6" max="6" width="10.33203125" style="88" customWidth="1"/>
    <col min="7" max="7" width="12.33203125" style="88" customWidth="1"/>
    <col min="8" max="8" width="12.5" style="88" customWidth="1"/>
    <col min="9" max="9" width="9.1640625" style="88" customWidth="1"/>
    <col min="10" max="10" width="10.33203125" style="88" customWidth="1"/>
    <col min="11" max="11" width="8.6640625" style="88" customWidth="1"/>
    <col min="12" max="12" width="7.33203125" style="88" customWidth="1"/>
    <col min="13" max="13" width="15.33203125" style="88" bestFit="1" customWidth="1"/>
    <col min="14" max="14" width="12.83203125" style="88" customWidth="1"/>
    <col min="15" max="15" width="18.33203125" style="88" customWidth="1"/>
    <col min="16" max="16" width="13.33203125" style="88" customWidth="1"/>
    <col min="17" max="17" width="12.33203125" style="88" customWidth="1"/>
    <col min="18" max="18" width="11.33203125" style="88" customWidth="1"/>
    <col min="19" max="19" width="21.1640625" style="88" bestFit="1" customWidth="1"/>
    <col min="20" max="21" width="20.33203125" style="88" customWidth="1"/>
    <col min="22" max="22" width="17.1640625" style="88" customWidth="1"/>
    <col min="23" max="23" width="35.5" style="88" customWidth="1"/>
    <col min="24" max="24" width="35.33203125" style="85" customWidth="1"/>
    <col min="25" max="16384" width="9.1640625" style="74"/>
  </cols>
  <sheetData>
    <row r="1" spans="1:24" ht="36">
      <c r="A1" s="110" t="s">
        <v>1175</v>
      </c>
      <c r="B1" s="111" t="s">
        <v>10</v>
      </c>
      <c r="C1" s="111" t="s">
        <v>84</v>
      </c>
      <c r="D1" s="111" t="s">
        <v>1</v>
      </c>
      <c r="E1" s="111" t="s">
        <v>32</v>
      </c>
      <c r="F1" s="111" t="s">
        <v>1596</v>
      </c>
      <c r="G1" s="111" t="s">
        <v>1595</v>
      </c>
      <c r="H1" s="111" t="s">
        <v>1597</v>
      </c>
      <c r="I1" s="111" t="s">
        <v>42</v>
      </c>
      <c r="J1" s="111" t="s">
        <v>1227</v>
      </c>
      <c r="K1" s="111" t="s">
        <v>33</v>
      </c>
      <c r="L1" s="111" t="s">
        <v>34</v>
      </c>
      <c r="M1" s="111" t="s">
        <v>35</v>
      </c>
      <c r="N1" s="111" t="s">
        <v>36</v>
      </c>
      <c r="O1" s="111" t="s">
        <v>1598</v>
      </c>
      <c r="P1" s="111" t="s">
        <v>1445</v>
      </c>
      <c r="Q1" s="111" t="s">
        <v>1446</v>
      </c>
      <c r="R1" s="111" t="s">
        <v>1599</v>
      </c>
      <c r="S1" s="111" t="s">
        <v>1600</v>
      </c>
      <c r="T1" s="111" t="s">
        <v>37</v>
      </c>
      <c r="U1" s="111" t="s">
        <v>38</v>
      </c>
      <c r="V1" s="111" t="s">
        <v>39</v>
      </c>
      <c r="W1" s="111" t="s">
        <v>40</v>
      </c>
      <c r="X1" s="112" t="s">
        <v>21</v>
      </c>
    </row>
    <row r="2" spans="1:24" ht="108">
      <c r="A2" s="89" t="s">
        <v>1058</v>
      </c>
      <c r="B2" s="75">
        <v>2023</v>
      </c>
      <c r="C2" s="75" t="s">
        <v>1176</v>
      </c>
      <c r="D2" s="75" t="s">
        <v>852</v>
      </c>
      <c r="E2" s="75" t="s">
        <v>1179</v>
      </c>
      <c r="F2" s="76" t="s">
        <v>853</v>
      </c>
      <c r="G2" s="76" t="s">
        <v>854</v>
      </c>
      <c r="H2" s="76" t="s">
        <v>855</v>
      </c>
      <c r="I2" s="76" t="s">
        <v>856</v>
      </c>
      <c r="J2" s="76" t="s">
        <v>1225</v>
      </c>
      <c r="K2" s="76" t="s">
        <v>535</v>
      </c>
      <c r="L2" s="76" t="s">
        <v>75</v>
      </c>
      <c r="M2" s="76" t="s">
        <v>857</v>
      </c>
      <c r="N2" s="76" t="s">
        <v>1447</v>
      </c>
      <c r="O2" s="76" t="s">
        <v>75</v>
      </c>
      <c r="P2" s="76" t="s">
        <v>75</v>
      </c>
      <c r="Q2" s="76">
        <v>2134</v>
      </c>
      <c r="R2" s="77" t="s">
        <v>908</v>
      </c>
      <c r="S2" s="76" t="s">
        <v>75</v>
      </c>
      <c r="T2" s="76" t="s">
        <v>75</v>
      </c>
      <c r="U2" s="76" t="s">
        <v>909</v>
      </c>
      <c r="V2" s="78" t="s">
        <v>75</v>
      </c>
      <c r="W2" s="79" t="s">
        <v>910</v>
      </c>
      <c r="X2" s="73"/>
    </row>
    <row r="3" spans="1:24" ht="180">
      <c r="A3" s="89" t="s">
        <v>1059</v>
      </c>
      <c r="B3" s="75">
        <v>2020</v>
      </c>
      <c r="C3" s="75" t="s">
        <v>1178</v>
      </c>
      <c r="D3" s="75" t="s">
        <v>1177</v>
      </c>
      <c r="E3" s="75" t="s">
        <v>468</v>
      </c>
      <c r="F3" s="76" t="s">
        <v>548</v>
      </c>
      <c r="G3" s="76" t="s">
        <v>818</v>
      </c>
      <c r="H3" s="76" t="s">
        <v>550</v>
      </c>
      <c r="I3" s="76" t="s">
        <v>93</v>
      </c>
      <c r="J3" s="76" t="s">
        <v>1225</v>
      </c>
      <c r="K3" s="76" t="s">
        <v>535</v>
      </c>
      <c r="L3" s="76" t="s">
        <v>75</v>
      </c>
      <c r="M3" s="76" t="s">
        <v>551</v>
      </c>
      <c r="N3" s="76" t="s">
        <v>1448</v>
      </c>
      <c r="O3" s="76" t="s">
        <v>815</v>
      </c>
      <c r="P3" s="76" t="s">
        <v>75</v>
      </c>
      <c r="Q3" s="76" t="s">
        <v>823</v>
      </c>
      <c r="R3" s="77" t="s">
        <v>234</v>
      </c>
      <c r="S3" s="76" t="s">
        <v>1449</v>
      </c>
      <c r="T3" s="76" t="s">
        <v>552</v>
      </c>
      <c r="U3" s="76" t="s">
        <v>553</v>
      </c>
      <c r="V3" s="78" t="s">
        <v>75</v>
      </c>
      <c r="W3" s="79" t="s">
        <v>1881</v>
      </c>
      <c r="X3" s="73" t="s">
        <v>1450</v>
      </c>
    </row>
    <row r="4" spans="1:24" ht="96">
      <c r="A4" s="89" t="s">
        <v>1060</v>
      </c>
      <c r="B4" s="75">
        <v>2017</v>
      </c>
      <c r="C4" s="75" t="s">
        <v>1180</v>
      </c>
      <c r="D4" s="75" t="s">
        <v>7</v>
      </c>
      <c r="E4" s="75" t="s">
        <v>1181</v>
      </c>
      <c r="F4" s="76" t="s">
        <v>41</v>
      </c>
      <c r="G4" s="76" t="s">
        <v>259</v>
      </c>
      <c r="H4" s="76">
        <v>2013</v>
      </c>
      <c r="I4" s="76" t="s">
        <v>188</v>
      </c>
      <c r="J4" s="76" t="s">
        <v>1225</v>
      </c>
      <c r="K4" s="76" t="s">
        <v>859</v>
      </c>
      <c r="L4" s="76" t="s">
        <v>114</v>
      </c>
      <c r="M4" s="76" t="s">
        <v>260</v>
      </c>
      <c r="N4" s="76" t="s">
        <v>1451</v>
      </c>
      <c r="O4" s="76" t="s">
        <v>261</v>
      </c>
      <c r="P4" s="76">
        <v>37</v>
      </c>
      <c r="Q4" s="76">
        <v>94</v>
      </c>
      <c r="R4" s="77" t="s">
        <v>262</v>
      </c>
      <c r="S4" s="76" t="s">
        <v>1452</v>
      </c>
      <c r="T4" s="76" t="s">
        <v>817</v>
      </c>
      <c r="U4" s="76" t="s">
        <v>264</v>
      </c>
      <c r="V4" s="76" t="s">
        <v>75</v>
      </c>
      <c r="W4" s="75" t="s">
        <v>263</v>
      </c>
      <c r="X4" s="73" t="s">
        <v>1223</v>
      </c>
    </row>
    <row r="5" spans="1:24" ht="84">
      <c r="A5" s="89" t="s">
        <v>529</v>
      </c>
      <c r="B5" s="75">
        <v>2022</v>
      </c>
      <c r="C5" s="75" t="s">
        <v>1183</v>
      </c>
      <c r="D5" s="75" t="s">
        <v>530</v>
      </c>
      <c r="E5" s="75" t="s">
        <v>1182</v>
      </c>
      <c r="F5" s="76" t="s">
        <v>531</v>
      </c>
      <c r="G5" s="76" t="s">
        <v>532</v>
      </c>
      <c r="H5" s="76" t="s">
        <v>533</v>
      </c>
      <c r="I5" s="76" t="s">
        <v>210</v>
      </c>
      <c r="J5" s="76" t="s">
        <v>1225</v>
      </c>
      <c r="K5" s="76" t="s">
        <v>535</v>
      </c>
      <c r="L5" s="76" t="s">
        <v>114</v>
      </c>
      <c r="M5" s="76" t="s">
        <v>534</v>
      </c>
      <c r="N5" s="76" t="s">
        <v>1453</v>
      </c>
      <c r="O5" s="76" t="s">
        <v>75</v>
      </c>
      <c r="P5" s="76">
        <v>3872</v>
      </c>
      <c r="Q5" s="76">
        <v>6114</v>
      </c>
      <c r="R5" s="77" t="s">
        <v>824</v>
      </c>
      <c r="S5" s="76" t="s">
        <v>75</v>
      </c>
      <c r="T5" s="76" t="s">
        <v>75</v>
      </c>
      <c r="U5" s="76" t="s">
        <v>75</v>
      </c>
      <c r="V5" s="76" t="s">
        <v>75</v>
      </c>
      <c r="W5" s="75" t="s">
        <v>536</v>
      </c>
      <c r="X5" s="73" t="s">
        <v>541</v>
      </c>
    </row>
    <row r="6" spans="1:24" ht="96">
      <c r="A6" s="90" t="s">
        <v>1061</v>
      </c>
      <c r="B6" s="75">
        <v>2016</v>
      </c>
      <c r="C6" s="75" t="s">
        <v>1185</v>
      </c>
      <c r="D6" s="75" t="s">
        <v>1184</v>
      </c>
      <c r="E6" s="75" t="s">
        <v>63</v>
      </c>
      <c r="F6" s="76" t="s">
        <v>740</v>
      </c>
      <c r="G6" s="76" t="s">
        <v>549</v>
      </c>
      <c r="H6" s="76" t="s">
        <v>567</v>
      </c>
      <c r="I6" s="76" t="s">
        <v>188</v>
      </c>
      <c r="J6" s="76" t="s">
        <v>1225</v>
      </c>
      <c r="K6" s="76" t="s">
        <v>741</v>
      </c>
      <c r="L6" s="76" t="s">
        <v>114</v>
      </c>
      <c r="M6" s="76" t="s">
        <v>742</v>
      </c>
      <c r="N6" s="76" t="s">
        <v>1454</v>
      </c>
      <c r="O6" s="76" t="s">
        <v>743</v>
      </c>
      <c r="P6" s="76" t="s">
        <v>75</v>
      </c>
      <c r="Q6" s="76" t="s">
        <v>744</v>
      </c>
      <c r="R6" s="77" t="s">
        <v>745</v>
      </c>
      <c r="S6" s="76" t="s">
        <v>748</v>
      </c>
      <c r="T6" s="76" t="s">
        <v>747</v>
      </c>
      <c r="U6" s="76" t="s">
        <v>746</v>
      </c>
      <c r="V6" s="76" t="s">
        <v>75</v>
      </c>
      <c r="W6" s="75" t="s">
        <v>749</v>
      </c>
      <c r="X6" s="73" t="s">
        <v>1455</v>
      </c>
    </row>
    <row r="7" spans="1:24" ht="120">
      <c r="A7" s="90" t="s">
        <v>1062</v>
      </c>
      <c r="B7" s="75">
        <v>2023</v>
      </c>
      <c r="C7" s="75" t="s">
        <v>1186</v>
      </c>
      <c r="D7" s="75" t="s">
        <v>861</v>
      </c>
      <c r="E7" s="75" t="s">
        <v>1878</v>
      </c>
      <c r="F7" s="76" t="s">
        <v>862</v>
      </c>
      <c r="G7" s="76" t="s">
        <v>864</v>
      </c>
      <c r="H7" s="76" t="s">
        <v>863</v>
      </c>
      <c r="I7" s="76" t="s">
        <v>93</v>
      </c>
      <c r="J7" s="76" t="s">
        <v>1225</v>
      </c>
      <c r="K7" s="76" t="s">
        <v>68</v>
      </c>
      <c r="L7" s="76" t="s">
        <v>75</v>
      </c>
      <c r="M7" s="76" t="s">
        <v>865</v>
      </c>
      <c r="N7" s="76" t="s">
        <v>1456</v>
      </c>
      <c r="O7" s="76" t="s">
        <v>75</v>
      </c>
      <c r="P7" s="76">
        <v>135</v>
      </c>
      <c r="Q7" s="76">
        <v>294</v>
      </c>
      <c r="R7" s="77" t="s">
        <v>866</v>
      </c>
      <c r="S7" s="76" t="s">
        <v>1457</v>
      </c>
      <c r="T7" s="76" t="s">
        <v>869</v>
      </c>
      <c r="U7" s="76" t="s">
        <v>868</v>
      </c>
      <c r="V7" s="76" t="s">
        <v>867</v>
      </c>
      <c r="W7" s="75" t="s">
        <v>1016</v>
      </c>
      <c r="X7" s="73" t="s">
        <v>1458</v>
      </c>
    </row>
    <row r="8" spans="1:24" ht="96">
      <c r="A8" s="91" t="s">
        <v>89</v>
      </c>
      <c r="B8" s="79">
        <v>2020</v>
      </c>
      <c r="C8" s="79" t="s">
        <v>1187</v>
      </c>
      <c r="D8" s="79" t="s">
        <v>6</v>
      </c>
      <c r="E8" s="79" t="s">
        <v>67</v>
      </c>
      <c r="F8" s="78">
        <v>6</v>
      </c>
      <c r="G8" s="78" t="s">
        <v>70</v>
      </c>
      <c r="H8" s="78" t="s">
        <v>69</v>
      </c>
      <c r="I8" s="78" t="s">
        <v>231</v>
      </c>
      <c r="J8" s="78" t="s">
        <v>1225</v>
      </c>
      <c r="K8" s="78" t="s">
        <v>68</v>
      </c>
      <c r="L8" s="78" t="s">
        <v>219</v>
      </c>
      <c r="M8" s="78" t="s">
        <v>232</v>
      </c>
      <c r="N8" s="78" t="s">
        <v>1459</v>
      </c>
      <c r="O8" s="78" t="s">
        <v>233</v>
      </c>
      <c r="P8" s="78">
        <v>145</v>
      </c>
      <c r="Q8" s="78">
        <v>204</v>
      </c>
      <c r="R8" s="80" t="s">
        <v>234</v>
      </c>
      <c r="S8" s="78" t="s">
        <v>75</v>
      </c>
      <c r="T8" s="78" t="s">
        <v>236</v>
      </c>
      <c r="U8" s="78" t="s">
        <v>235</v>
      </c>
      <c r="V8" s="78" t="s">
        <v>1019</v>
      </c>
      <c r="W8" s="79" t="s">
        <v>237</v>
      </c>
      <c r="X8" s="94" t="s">
        <v>238</v>
      </c>
    </row>
    <row r="9" spans="1:24" ht="96">
      <c r="A9" s="89" t="s">
        <v>1063</v>
      </c>
      <c r="B9" s="75">
        <v>2022</v>
      </c>
      <c r="C9" s="75" t="s">
        <v>1188</v>
      </c>
      <c r="D9" s="75" t="s">
        <v>207</v>
      </c>
      <c r="E9" s="75" t="s">
        <v>1460</v>
      </c>
      <c r="F9" s="76" t="s">
        <v>255</v>
      </c>
      <c r="G9" s="76" t="s">
        <v>208</v>
      </c>
      <c r="H9" s="76" t="s">
        <v>209</v>
      </c>
      <c r="I9" s="76" t="s">
        <v>210</v>
      </c>
      <c r="J9" s="76" t="s">
        <v>1006</v>
      </c>
      <c r="K9" s="76" t="s">
        <v>214</v>
      </c>
      <c r="L9" s="76" t="s">
        <v>75</v>
      </c>
      <c r="M9" s="76" t="s">
        <v>48</v>
      </c>
      <c r="N9" s="76" t="s">
        <v>1461</v>
      </c>
      <c r="O9" s="76" t="s">
        <v>75</v>
      </c>
      <c r="P9" s="76" t="s">
        <v>75</v>
      </c>
      <c r="Q9" s="76">
        <v>12290</v>
      </c>
      <c r="R9" s="77" t="s">
        <v>211</v>
      </c>
      <c r="S9" s="76" t="s">
        <v>75</v>
      </c>
      <c r="T9" s="76" t="s">
        <v>213</v>
      </c>
      <c r="U9" s="76" t="s">
        <v>212</v>
      </c>
      <c r="V9" s="76" t="s">
        <v>1462</v>
      </c>
      <c r="W9" s="75" t="s">
        <v>1463</v>
      </c>
      <c r="X9" s="73" t="s">
        <v>1224</v>
      </c>
    </row>
    <row r="10" spans="1:24" ht="84" customHeight="1">
      <c r="A10" s="89" t="s">
        <v>1064</v>
      </c>
      <c r="B10" s="75">
        <v>2007</v>
      </c>
      <c r="C10" s="75" t="s">
        <v>1190</v>
      </c>
      <c r="D10" s="75" t="s">
        <v>1189</v>
      </c>
      <c r="E10" s="75" t="s">
        <v>1879</v>
      </c>
      <c r="F10" s="76" t="s">
        <v>502</v>
      </c>
      <c r="G10" s="76" t="s">
        <v>503</v>
      </c>
      <c r="H10" s="76" t="s">
        <v>504</v>
      </c>
      <c r="I10" s="76" t="s">
        <v>188</v>
      </c>
      <c r="J10" s="76" t="s">
        <v>1225</v>
      </c>
      <c r="K10" s="76" t="s">
        <v>505</v>
      </c>
      <c r="L10" s="76" t="s">
        <v>75</v>
      </c>
      <c r="M10" s="76" t="s">
        <v>148</v>
      </c>
      <c r="N10" s="76" t="s">
        <v>1464</v>
      </c>
      <c r="O10" s="76" t="s">
        <v>506</v>
      </c>
      <c r="P10" s="76" t="s">
        <v>75</v>
      </c>
      <c r="Q10" s="76" t="s">
        <v>507</v>
      </c>
      <c r="R10" s="77" t="s">
        <v>508</v>
      </c>
      <c r="S10" s="76" t="s">
        <v>75</v>
      </c>
      <c r="T10" s="76" t="s">
        <v>509</v>
      </c>
      <c r="U10" s="76" t="s">
        <v>510</v>
      </c>
      <c r="V10" s="76" t="s">
        <v>75</v>
      </c>
      <c r="W10" s="75" t="s">
        <v>1880</v>
      </c>
      <c r="X10" s="73"/>
    </row>
    <row r="11" spans="1:24" ht="144">
      <c r="A11" s="89" t="s">
        <v>1065</v>
      </c>
      <c r="B11" s="75">
        <v>2024</v>
      </c>
      <c r="C11" s="75" t="s">
        <v>880</v>
      </c>
      <c r="D11" s="75" t="s">
        <v>1191</v>
      </c>
      <c r="E11" s="75" t="s">
        <v>1192</v>
      </c>
      <c r="F11" s="76" t="s">
        <v>881</v>
      </c>
      <c r="G11" s="76" t="s">
        <v>882</v>
      </c>
      <c r="H11" s="76" t="s">
        <v>855</v>
      </c>
      <c r="I11" s="76" t="s">
        <v>883</v>
      </c>
      <c r="J11" s="76" t="s">
        <v>1225</v>
      </c>
      <c r="K11" s="76" t="s">
        <v>884</v>
      </c>
      <c r="L11" s="76" t="s">
        <v>75</v>
      </c>
      <c r="M11" s="76" t="s">
        <v>742</v>
      </c>
      <c r="N11" s="76" t="s">
        <v>1465</v>
      </c>
      <c r="O11" s="76" t="s">
        <v>75</v>
      </c>
      <c r="P11" s="76">
        <v>197</v>
      </c>
      <c r="Q11" s="76" t="s">
        <v>885</v>
      </c>
      <c r="R11" s="77" t="s">
        <v>234</v>
      </c>
      <c r="S11" s="76" t="s">
        <v>1466</v>
      </c>
      <c r="T11" s="76" t="s">
        <v>886</v>
      </c>
      <c r="U11" s="76" t="s">
        <v>887</v>
      </c>
      <c r="V11" s="76" t="s">
        <v>75</v>
      </c>
      <c r="W11" s="75" t="s">
        <v>888</v>
      </c>
      <c r="X11" s="73" t="s">
        <v>1467</v>
      </c>
    </row>
    <row r="12" spans="1:24" ht="132">
      <c r="A12" s="89" t="s">
        <v>1066</v>
      </c>
      <c r="B12" s="75">
        <v>2024</v>
      </c>
      <c r="C12" s="75" t="s">
        <v>896</v>
      </c>
      <c r="D12" s="75" t="s">
        <v>1193</v>
      </c>
      <c r="E12" s="75" t="s">
        <v>897</v>
      </c>
      <c r="F12" s="76" t="s">
        <v>898</v>
      </c>
      <c r="G12" s="76" t="s">
        <v>483</v>
      </c>
      <c r="H12" s="76" t="s">
        <v>899</v>
      </c>
      <c r="I12" s="76" t="s">
        <v>883</v>
      </c>
      <c r="J12" s="76" t="s">
        <v>1225</v>
      </c>
      <c r="K12" s="76" t="s">
        <v>68</v>
      </c>
      <c r="L12" s="76" t="s">
        <v>219</v>
      </c>
      <c r="M12" s="76" t="s">
        <v>900</v>
      </c>
      <c r="N12" s="76" t="s">
        <v>1468</v>
      </c>
      <c r="O12" s="76" t="s">
        <v>75</v>
      </c>
      <c r="P12" s="76">
        <v>45</v>
      </c>
      <c r="Q12" s="76" t="s">
        <v>75</v>
      </c>
      <c r="R12" s="77" t="s">
        <v>511</v>
      </c>
      <c r="S12" s="76" t="s">
        <v>75</v>
      </c>
      <c r="T12" s="76" t="s">
        <v>75</v>
      </c>
      <c r="U12" s="76" t="s">
        <v>75</v>
      </c>
      <c r="V12" s="76" t="s">
        <v>75</v>
      </c>
      <c r="W12" s="75" t="s">
        <v>901</v>
      </c>
      <c r="X12" s="73" t="s">
        <v>1017</v>
      </c>
    </row>
    <row r="13" spans="1:24" ht="84">
      <c r="A13" s="89" t="s">
        <v>1067</v>
      </c>
      <c r="B13" s="75">
        <v>2013</v>
      </c>
      <c r="C13" s="75" t="s">
        <v>1195</v>
      </c>
      <c r="D13" s="75" t="s">
        <v>1194</v>
      </c>
      <c r="E13" s="75" t="s">
        <v>476</v>
      </c>
      <c r="F13" s="76" t="s">
        <v>482</v>
      </c>
      <c r="G13" s="76" t="s">
        <v>483</v>
      </c>
      <c r="H13" s="76" t="s">
        <v>479</v>
      </c>
      <c r="I13" s="76" t="s">
        <v>480</v>
      </c>
      <c r="J13" s="76" t="s">
        <v>1225</v>
      </c>
      <c r="K13" s="76" t="s">
        <v>68</v>
      </c>
      <c r="L13" s="76" t="s">
        <v>219</v>
      </c>
      <c r="M13" s="76" t="s">
        <v>900</v>
      </c>
      <c r="N13" s="76" t="s">
        <v>1469</v>
      </c>
      <c r="O13" s="76" t="s">
        <v>484</v>
      </c>
      <c r="P13" s="76" t="s">
        <v>75</v>
      </c>
      <c r="Q13" s="76">
        <v>84</v>
      </c>
      <c r="R13" s="77" t="s">
        <v>481</v>
      </c>
      <c r="S13" s="76" t="s">
        <v>75</v>
      </c>
      <c r="T13" s="76" t="s">
        <v>75</v>
      </c>
      <c r="U13" s="76" t="s">
        <v>75</v>
      </c>
      <c r="V13" s="76" t="s">
        <v>75</v>
      </c>
      <c r="W13" s="75" t="s">
        <v>478</v>
      </c>
      <c r="X13" s="73" t="s">
        <v>477</v>
      </c>
    </row>
    <row r="14" spans="1:24" ht="84">
      <c r="A14" s="89" t="s">
        <v>1068</v>
      </c>
      <c r="B14" s="75">
        <v>2016</v>
      </c>
      <c r="C14" s="75" t="s">
        <v>1197</v>
      </c>
      <c r="D14" s="75" t="s">
        <v>1196</v>
      </c>
      <c r="E14" s="75" t="s">
        <v>185</v>
      </c>
      <c r="F14" s="76" t="s">
        <v>254</v>
      </c>
      <c r="G14" s="76" t="s">
        <v>186</v>
      </c>
      <c r="H14" s="76" t="s">
        <v>187</v>
      </c>
      <c r="I14" s="76" t="s">
        <v>189</v>
      </c>
      <c r="J14" s="76" t="s">
        <v>1225</v>
      </c>
      <c r="K14" s="76" t="s">
        <v>68</v>
      </c>
      <c r="L14" s="76" t="s">
        <v>114</v>
      </c>
      <c r="M14" s="76" t="s">
        <v>190</v>
      </c>
      <c r="N14" s="76" t="s">
        <v>1470</v>
      </c>
      <c r="O14" s="76" t="s">
        <v>191</v>
      </c>
      <c r="P14" s="76" t="s">
        <v>75</v>
      </c>
      <c r="Q14" s="76">
        <v>173</v>
      </c>
      <c r="R14" s="77" t="s">
        <v>192</v>
      </c>
      <c r="S14" s="76" t="s">
        <v>1471</v>
      </c>
      <c r="T14" s="76" t="s">
        <v>75</v>
      </c>
      <c r="U14" s="76" t="s">
        <v>75</v>
      </c>
      <c r="V14" s="76" t="s">
        <v>75</v>
      </c>
      <c r="W14" s="75" t="s">
        <v>193</v>
      </c>
      <c r="X14" s="73" t="s">
        <v>206</v>
      </c>
    </row>
    <row r="15" spans="1:24" ht="132">
      <c r="A15" s="89" t="s">
        <v>1069</v>
      </c>
      <c r="B15" s="75">
        <v>2024</v>
      </c>
      <c r="C15" s="75" t="s">
        <v>1025</v>
      </c>
      <c r="D15" s="75" t="s">
        <v>1198</v>
      </c>
      <c r="E15" s="75" t="s">
        <v>1026</v>
      </c>
      <c r="F15" s="76" t="s">
        <v>1027</v>
      </c>
      <c r="G15" s="76" t="s">
        <v>1028</v>
      </c>
      <c r="H15" s="76" t="s">
        <v>1029</v>
      </c>
      <c r="I15" s="76" t="s">
        <v>93</v>
      </c>
      <c r="J15" s="76" t="s">
        <v>1226</v>
      </c>
      <c r="K15" s="76" t="s">
        <v>542</v>
      </c>
      <c r="L15" s="76" t="s">
        <v>114</v>
      </c>
      <c r="M15" s="76" t="s">
        <v>1030</v>
      </c>
      <c r="N15" s="76" t="s">
        <v>1472</v>
      </c>
      <c r="O15" s="76" t="s">
        <v>1473</v>
      </c>
      <c r="P15" s="76">
        <v>515</v>
      </c>
      <c r="Q15" s="76">
        <v>572</v>
      </c>
      <c r="R15" s="77" t="s">
        <v>1031</v>
      </c>
      <c r="S15" s="76" t="s">
        <v>1032</v>
      </c>
      <c r="T15" s="76" t="s">
        <v>1033</v>
      </c>
      <c r="U15" s="76" t="s">
        <v>75</v>
      </c>
      <c r="V15" s="76" t="s">
        <v>75</v>
      </c>
      <c r="W15" s="75" t="s">
        <v>1034</v>
      </c>
      <c r="X15" s="73"/>
    </row>
    <row r="16" spans="1:24" ht="108">
      <c r="A16" s="89" t="s">
        <v>1070</v>
      </c>
      <c r="B16" s="75">
        <v>2024</v>
      </c>
      <c r="C16" s="75" t="s">
        <v>902</v>
      </c>
      <c r="D16" s="75" t="s">
        <v>1199</v>
      </c>
      <c r="E16" s="75" t="s">
        <v>903</v>
      </c>
      <c r="F16" s="76" t="s">
        <v>904</v>
      </c>
      <c r="G16" s="76" t="s">
        <v>905</v>
      </c>
      <c r="H16" s="76">
        <v>2020</v>
      </c>
      <c r="I16" s="76" t="s">
        <v>858</v>
      </c>
      <c r="J16" s="76" t="s">
        <v>1225</v>
      </c>
      <c r="K16" s="76" t="s">
        <v>68</v>
      </c>
      <c r="L16" s="76" t="s">
        <v>906</v>
      </c>
      <c r="M16" s="76" t="s">
        <v>900</v>
      </c>
      <c r="N16" s="76" t="s">
        <v>1474</v>
      </c>
      <c r="O16" s="76" t="s">
        <v>75</v>
      </c>
      <c r="P16" s="76">
        <v>15</v>
      </c>
      <c r="Q16" s="76">
        <v>15</v>
      </c>
      <c r="R16" s="77" t="s">
        <v>95</v>
      </c>
      <c r="S16" s="76" t="s">
        <v>75</v>
      </c>
      <c r="T16" s="76" t="s">
        <v>75</v>
      </c>
      <c r="U16" s="76" t="s">
        <v>75</v>
      </c>
      <c r="V16" s="76" t="s">
        <v>75</v>
      </c>
      <c r="W16" s="75" t="s">
        <v>907</v>
      </c>
      <c r="X16" s="73" t="s">
        <v>1475</v>
      </c>
    </row>
    <row r="17" spans="1:24" ht="156">
      <c r="A17" s="89" t="s">
        <v>1071</v>
      </c>
      <c r="B17" s="75">
        <v>2019</v>
      </c>
      <c r="C17" s="75" t="s">
        <v>1200</v>
      </c>
      <c r="D17" s="75" t="s">
        <v>4</v>
      </c>
      <c r="E17" s="75" t="s">
        <v>417</v>
      </c>
      <c r="F17" s="76" t="s">
        <v>420</v>
      </c>
      <c r="G17" s="76" t="s">
        <v>421</v>
      </c>
      <c r="H17" s="76" t="s">
        <v>418</v>
      </c>
      <c r="I17" s="76" t="s">
        <v>419</v>
      </c>
      <c r="J17" s="76" t="s">
        <v>1225</v>
      </c>
      <c r="K17" s="76" t="s">
        <v>68</v>
      </c>
      <c r="L17" s="76" t="s">
        <v>114</v>
      </c>
      <c r="M17" s="76" t="s">
        <v>422</v>
      </c>
      <c r="N17" s="76" t="s">
        <v>1476</v>
      </c>
      <c r="O17" s="76" t="s">
        <v>423</v>
      </c>
      <c r="P17" s="76">
        <v>1064</v>
      </c>
      <c r="Q17" s="76">
        <v>2120</v>
      </c>
      <c r="R17" s="77" t="s">
        <v>424</v>
      </c>
      <c r="S17" s="76" t="s">
        <v>425</v>
      </c>
      <c r="T17" s="76" t="s">
        <v>426</v>
      </c>
      <c r="U17" s="76" t="s">
        <v>427</v>
      </c>
      <c r="V17" s="76" t="s">
        <v>75</v>
      </c>
      <c r="W17" s="75" t="s">
        <v>428</v>
      </c>
      <c r="X17" s="73" t="s">
        <v>1477</v>
      </c>
    </row>
    <row r="18" spans="1:24" ht="108">
      <c r="A18" s="89" t="s">
        <v>1072</v>
      </c>
      <c r="B18" s="75">
        <v>2021</v>
      </c>
      <c r="C18" s="75" t="s">
        <v>1202</v>
      </c>
      <c r="D18" s="75" t="s">
        <v>1201</v>
      </c>
      <c r="E18" s="75" t="s">
        <v>146</v>
      </c>
      <c r="F18" s="76" t="s">
        <v>256</v>
      </c>
      <c r="G18" s="76" t="s">
        <v>170</v>
      </c>
      <c r="H18" s="76" t="s">
        <v>69</v>
      </c>
      <c r="I18" s="76" t="s">
        <v>93</v>
      </c>
      <c r="J18" s="76" t="s">
        <v>1225</v>
      </c>
      <c r="K18" s="76" t="s">
        <v>147</v>
      </c>
      <c r="L18" s="76" t="s">
        <v>114</v>
      </c>
      <c r="M18" s="76" t="s">
        <v>148</v>
      </c>
      <c r="N18" s="76" t="s">
        <v>1478</v>
      </c>
      <c r="O18" s="76" t="s">
        <v>149</v>
      </c>
      <c r="P18" s="76" t="s">
        <v>150</v>
      </c>
      <c r="Q18" s="76" t="s">
        <v>151</v>
      </c>
      <c r="R18" s="77" t="s">
        <v>152</v>
      </c>
      <c r="S18" s="76" t="s">
        <v>1479</v>
      </c>
      <c r="T18" s="76" t="s">
        <v>153</v>
      </c>
      <c r="U18" s="76" t="s">
        <v>154</v>
      </c>
      <c r="V18" s="76" t="s">
        <v>75</v>
      </c>
      <c r="W18" s="75" t="s">
        <v>155</v>
      </c>
      <c r="X18" s="73" t="s">
        <v>184</v>
      </c>
    </row>
    <row r="19" spans="1:24" ht="204">
      <c r="A19" s="89" t="s">
        <v>1073</v>
      </c>
      <c r="B19" s="75">
        <v>2014</v>
      </c>
      <c r="C19" s="75" t="s">
        <v>1204</v>
      </c>
      <c r="D19" s="75" t="s">
        <v>1203</v>
      </c>
      <c r="E19" s="75" t="s">
        <v>554</v>
      </c>
      <c r="F19" s="76" t="s">
        <v>555</v>
      </c>
      <c r="G19" s="76" t="s">
        <v>556</v>
      </c>
      <c r="H19" s="76" t="s">
        <v>557</v>
      </c>
      <c r="I19" s="76" t="s">
        <v>75</v>
      </c>
      <c r="J19" s="76" t="s">
        <v>1225</v>
      </c>
      <c r="K19" s="76" t="s">
        <v>147</v>
      </c>
      <c r="L19" s="76" t="s">
        <v>114</v>
      </c>
      <c r="M19" s="76" t="s">
        <v>563</v>
      </c>
      <c r="N19" s="76" t="s">
        <v>1480</v>
      </c>
      <c r="O19" s="76" t="s">
        <v>558</v>
      </c>
      <c r="P19" s="76" t="s">
        <v>559</v>
      </c>
      <c r="Q19" s="76">
        <v>849</v>
      </c>
      <c r="R19" s="77" t="s">
        <v>560</v>
      </c>
      <c r="S19" s="76" t="s">
        <v>1018</v>
      </c>
      <c r="T19" s="76" t="s">
        <v>561</v>
      </c>
      <c r="U19" s="76" t="s">
        <v>75</v>
      </c>
      <c r="V19" s="76" t="s">
        <v>75</v>
      </c>
      <c r="W19" s="75" t="s">
        <v>562</v>
      </c>
      <c r="X19" s="73" t="s">
        <v>1057</v>
      </c>
    </row>
    <row r="20" spans="1:24" ht="168">
      <c r="A20" s="89" t="s">
        <v>1074</v>
      </c>
      <c r="B20" s="75">
        <v>2021</v>
      </c>
      <c r="C20" s="75" t="s">
        <v>1206</v>
      </c>
      <c r="D20" s="75" t="s">
        <v>1205</v>
      </c>
      <c r="E20" s="75" t="s">
        <v>110</v>
      </c>
      <c r="F20" s="76" t="s">
        <v>257</v>
      </c>
      <c r="G20" s="76" t="s">
        <v>111</v>
      </c>
      <c r="H20" s="76" t="s">
        <v>112</v>
      </c>
      <c r="I20" s="76" t="s">
        <v>61</v>
      </c>
      <c r="J20" s="76" t="s">
        <v>1226</v>
      </c>
      <c r="K20" s="76" t="s">
        <v>113</v>
      </c>
      <c r="L20" s="76" t="s">
        <v>114</v>
      </c>
      <c r="M20" s="76" t="s">
        <v>115</v>
      </c>
      <c r="N20" s="76" t="s">
        <v>1481</v>
      </c>
      <c r="O20" s="76" t="s">
        <v>116</v>
      </c>
      <c r="P20" s="76" t="s">
        <v>122</v>
      </c>
      <c r="Q20" s="76" t="s">
        <v>123</v>
      </c>
      <c r="R20" s="77" t="s">
        <v>117</v>
      </c>
      <c r="S20" s="76" t="s">
        <v>118</v>
      </c>
      <c r="T20" s="76" t="s">
        <v>119</v>
      </c>
      <c r="U20" s="76" t="s">
        <v>120</v>
      </c>
      <c r="V20" s="76" t="s">
        <v>75</v>
      </c>
      <c r="W20" s="75" t="s">
        <v>121</v>
      </c>
      <c r="X20" s="73" t="s">
        <v>1482</v>
      </c>
    </row>
    <row r="21" spans="1:24" ht="132">
      <c r="A21" s="89" t="s">
        <v>1075</v>
      </c>
      <c r="B21" s="75">
        <v>2018</v>
      </c>
      <c r="C21" s="75" t="s">
        <v>1207</v>
      </c>
      <c r="D21" s="75" t="s">
        <v>3</v>
      </c>
      <c r="E21" s="75" t="s">
        <v>565</v>
      </c>
      <c r="F21" s="76" t="s">
        <v>603</v>
      </c>
      <c r="G21" s="76" t="s">
        <v>604</v>
      </c>
      <c r="H21" s="76" t="s">
        <v>605</v>
      </c>
      <c r="I21" s="76" t="s">
        <v>93</v>
      </c>
      <c r="J21" s="76" t="s">
        <v>1226</v>
      </c>
      <c r="K21" s="76" t="s">
        <v>113</v>
      </c>
      <c r="L21" s="76" t="s">
        <v>114</v>
      </c>
      <c r="M21" s="76" t="s">
        <v>602</v>
      </c>
      <c r="N21" s="76" t="s">
        <v>1483</v>
      </c>
      <c r="O21" s="76" t="s">
        <v>1484</v>
      </c>
      <c r="P21" s="76">
        <v>354</v>
      </c>
      <c r="Q21" s="76">
        <v>334</v>
      </c>
      <c r="R21" s="77" t="s">
        <v>606</v>
      </c>
      <c r="S21" s="76" t="s">
        <v>1012</v>
      </c>
      <c r="T21" s="76" t="s">
        <v>607</v>
      </c>
      <c r="U21" s="76" t="s">
        <v>75</v>
      </c>
      <c r="V21" s="76" t="s">
        <v>75</v>
      </c>
      <c r="W21" s="75" t="s">
        <v>564</v>
      </c>
      <c r="X21" s="73" t="s">
        <v>1485</v>
      </c>
    </row>
    <row r="22" spans="1:24" ht="108">
      <c r="A22" s="92" t="s">
        <v>1076</v>
      </c>
      <c r="B22" s="81">
        <v>2019</v>
      </c>
      <c r="C22" s="81" t="s">
        <v>1208</v>
      </c>
      <c r="D22" s="81" t="s">
        <v>5</v>
      </c>
      <c r="E22" s="81" t="s">
        <v>543</v>
      </c>
      <c r="F22" s="82" t="s">
        <v>638</v>
      </c>
      <c r="G22" s="82" t="s">
        <v>639</v>
      </c>
      <c r="H22" s="82" t="s">
        <v>640</v>
      </c>
      <c r="I22" s="82" t="s">
        <v>93</v>
      </c>
      <c r="J22" s="82" t="s">
        <v>1225</v>
      </c>
      <c r="K22" s="82" t="s">
        <v>641</v>
      </c>
      <c r="L22" s="82" t="s">
        <v>643</v>
      </c>
      <c r="M22" s="82" t="s">
        <v>544</v>
      </c>
      <c r="N22" s="82" t="s">
        <v>1486</v>
      </c>
      <c r="O22" s="82" t="s">
        <v>75</v>
      </c>
      <c r="P22" s="82" t="s">
        <v>75</v>
      </c>
      <c r="Q22" s="82">
        <v>30</v>
      </c>
      <c r="R22" s="82" t="s">
        <v>642</v>
      </c>
      <c r="S22" s="76" t="s">
        <v>1471</v>
      </c>
      <c r="T22" s="82" t="s">
        <v>75</v>
      </c>
      <c r="U22" s="82" t="s">
        <v>75</v>
      </c>
      <c r="V22" s="82" t="s">
        <v>1019</v>
      </c>
      <c r="W22" s="81" t="s">
        <v>545</v>
      </c>
      <c r="X22" s="95" t="s">
        <v>1487</v>
      </c>
    </row>
    <row r="23" spans="1:24" ht="156">
      <c r="A23" s="92" t="s">
        <v>1077</v>
      </c>
      <c r="B23" s="81">
        <v>2015</v>
      </c>
      <c r="C23" s="81" t="s">
        <v>1210</v>
      </c>
      <c r="D23" s="81" t="s">
        <v>1209</v>
      </c>
      <c r="E23" s="81" t="s">
        <v>1211</v>
      </c>
      <c r="F23" s="82" t="s">
        <v>794</v>
      </c>
      <c r="G23" s="82" t="s">
        <v>793</v>
      </c>
      <c r="H23" s="82" t="s">
        <v>567</v>
      </c>
      <c r="I23" s="82" t="s">
        <v>188</v>
      </c>
      <c r="J23" s="82" t="s">
        <v>1225</v>
      </c>
      <c r="K23" s="82" t="s">
        <v>68</v>
      </c>
      <c r="L23" s="82" t="s">
        <v>114</v>
      </c>
      <c r="M23" s="82" t="s">
        <v>568</v>
      </c>
      <c r="N23" s="82" t="s">
        <v>1488</v>
      </c>
      <c r="O23" s="82" t="s">
        <v>75</v>
      </c>
      <c r="P23" s="82">
        <v>527</v>
      </c>
      <c r="Q23" s="82">
        <v>1033</v>
      </c>
      <c r="R23" s="82" t="s">
        <v>569</v>
      </c>
      <c r="S23" s="82" t="s">
        <v>1013</v>
      </c>
      <c r="T23" s="82" t="s">
        <v>1489</v>
      </c>
      <c r="U23" s="82" t="s">
        <v>1489</v>
      </c>
      <c r="V23" s="82" t="s">
        <v>75</v>
      </c>
      <c r="W23" s="81" t="s">
        <v>566</v>
      </c>
      <c r="X23" s="95" t="s">
        <v>1490</v>
      </c>
    </row>
    <row r="24" spans="1:24" ht="132">
      <c r="A24" s="92" t="s">
        <v>1212</v>
      </c>
      <c r="B24" s="81">
        <v>2018</v>
      </c>
      <c r="C24" s="81" t="s">
        <v>1214</v>
      </c>
      <c r="D24" s="81" t="s">
        <v>1213</v>
      </c>
      <c r="E24" s="81" t="s">
        <v>492</v>
      </c>
      <c r="F24" s="82" t="s">
        <v>493</v>
      </c>
      <c r="G24" s="82" t="s">
        <v>494</v>
      </c>
      <c r="H24" s="82" t="s">
        <v>495</v>
      </c>
      <c r="I24" s="82" t="s">
        <v>496</v>
      </c>
      <c r="J24" s="82" t="s">
        <v>1225</v>
      </c>
      <c r="K24" s="82" t="s">
        <v>497</v>
      </c>
      <c r="L24" s="82" t="s">
        <v>114</v>
      </c>
      <c r="M24" s="82" t="s">
        <v>498</v>
      </c>
      <c r="N24" s="82" t="s">
        <v>1491</v>
      </c>
      <c r="O24" s="82" t="s">
        <v>75</v>
      </c>
      <c r="P24" s="82" t="s">
        <v>75</v>
      </c>
      <c r="Q24" s="82" t="s">
        <v>75</v>
      </c>
      <c r="R24" s="83" t="s">
        <v>499</v>
      </c>
      <c r="S24" s="76" t="s">
        <v>1471</v>
      </c>
      <c r="T24" s="82" t="s">
        <v>500</v>
      </c>
      <c r="U24" s="82" t="s">
        <v>75</v>
      </c>
      <c r="V24" s="82" t="s">
        <v>75</v>
      </c>
      <c r="W24" s="81" t="s">
        <v>501</v>
      </c>
      <c r="X24" s="95" t="s">
        <v>1020</v>
      </c>
    </row>
    <row r="25" spans="1:24" ht="108">
      <c r="A25" s="92" t="s">
        <v>1078</v>
      </c>
      <c r="B25" s="81">
        <v>2017</v>
      </c>
      <c r="C25" s="81" t="s">
        <v>1215</v>
      </c>
      <c r="D25" s="81" t="s">
        <v>2</v>
      </c>
      <c r="E25" s="81" t="s">
        <v>967</v>
      </c>
      <c r="F25" s="82" t="s">
        <v>968</v>
      </c>
      <c r="G25" s="82" t="s">
        <v>969</v>
      </c>
      <c r="H25" s="82" t="s">
        <v>970</v>
      </c>
      <c r="I25" s="82" t="s">
        <v>188</v>
      </c>
      <c r="J25" s="82" t="s">
        <v>1226</v>
      </c>
      <c r="K25" s="82" t="s">
        <v>542</v>
      </c>
      <c r="L25" s="82" t="s">
        <v>75</v>
      </c>
      <c r="M25" s="82" t="s">
        <v>971</v>
      </c>
      <c r="N25" s="82" t="s">
        <v>1492</v>
      </c>
      <c r="O25" s="82" t="s">
        <v>972</v>
      </c>
      <c r="P25" s="82" t="s">
        <v>75</v>
      </c>
      <c r="Q25" s="82">
        <v>69</v>
      </c>
      <c r="R25" s="82" t="s">
        <v>973</v>
      </c>
      <c r="S25" s="82" t="s">
        <v>75</v>
      </c>
      <c r="T25" s="82" t="s">
        <v>974</v>
      </c>
      <c r="U25" s="82" t="s">
        <v>75</v>
      </c>
      <c r="V25" s="82" t="s">
        <v>75</v>
      </c>
      <c r="W25" s="81" t="s">
        <v>975</v>
      </c>
      <c r="X25" s="95"/>
    </row>
    <row r="26" spans="1:24" ht="120">
      <c r="A26" s="92" t="s">
        <v>1078</v>
      </c>
      <c r="B26" s="81">
        <v>2022</v>
      </c>
      <c r="C26" s="81" t="s">
        <v>1217</v>
      </c>
      <c r="D26" s="81" t="s">
        <v>1216</v>
      </c>
      <c r="E26" s="81" t="s">
        <v>570</v>
      </c>
      <c r="F26" s="82" t="s">
        <v>571</v>
      </c>
      <c r="G26" s="82" t="s">
        <v>572</v>
      </c>
      <c r="H26" s="82" t="s">
        <v>573</v>
      </c>
      <c r="I26" s="82" t="s">
        <v>93</v>
      </c>
      <c r="J26" s="82" t="s">
        <v>1226</v>
      </c>
      <c r="K26" s="82" t="s">
        <v>577</v>
      </c>
      <c r="L26" s="82" t="s">
        <v>75</v>
      </c>
      <c r="M26" s="82" t="s">
        <v>574</v>
      </c>
      <c r="N26" s="82" t="s">
        <v>1493</v>
      </c>
      <c r="O26" s="82" t="s">
        <v>575</v>
      </c>
      <c r="P26" s="82">
        <v>159</v>
      </c>
      <c r="Q26" s="82">
        <v>180</v>
      </c>
      <c r="R26" s="84" t="s">
        <v>511</v>
      </c>
      <c r="S26" s="82" t="s">
        <v>1014</v>
      </c>
      <c r="T26" s="82" t="s">
        <v>1015</v>
      </c>
      <c r="U26" s="82" t="s">
        <v>576</v>
      </c>
      <c r="V26" s="82" t="s">
        <v>75</v>
      </c>
      <c r="W26" s="81" t="s">
        <v>1494</v>
      </c>
      <c r="X26" s="95"/>
    </row>
    <row r="27" spans="1:24" s="85" customFormat="1" ht="108">
      <c r="A27" s="92" t="s">
        <v>1079</v>
      </c>
      <c r="B27" s="81">
        <v>2018</v>
      </c>
      <c r="C27" s="81" t="s">
        <v>1218</v>
      </c>
      <c r="D27" s="81" t="s">
        <v>0</v>
      </c>
      <c r="E27" s="81" t="s">
        <v>1219</v>
      </c>
      <c r="F27" s="82" t="s">
        <v>578</v>
      </c>
      <c r="G27" s="82" t="s">
        <v>494</v>
      </c>
      <c r="H27" s="82" t="s">
        <v>579</v>
      </c>
      <c r="I27" s="82" t="s">
        <v>580</v>
      </c>
      <c r="J27" s="82" t="s">
        <v>1225</v>
      </c>
      <c r="K27" s="82" t="s">
        <v>546</v>
      </c>
      <c r="L27" s="82" t="s">
        <v>114</v>
      </c>
      <c r="M27" s="82" t="s">
        <v>1495</v>
      </c>
      <c r="N27" s="82" t="s">
        <v>1496</v>
      </c>
      <c r="O27" s="82" t="s">
        <v>75</v>
      </c>
      <c r="P27" s="82" t="s">
        <v>75</v>
      </c>
      <c r="Q27" s="82" t="s">
        <v>581</v>
      </c>
      <c r="R27" s="82" t="s">
        <v>75</v>
      </c>
      <c r="S27" s="82" t="s">
        <v>1497</v>
      </c>
      <c r="T27" s="82" t="s">
        <v>582</v>
      </c>
      <c r="U27" s="82" t="s">
        <v>583</v>
      </c>
      <c r="V27" s="82" t="s">
        <v>75</v>
      </c>
      <c r="W27" s="81" t="s">
        <v>584</v>
      </c>
      <c r="X27" s="95"/>
    </row>
    <row r="28" spans="1:24" s="85" customFormat="1" ht="108">
      <c r="A28" s="93" t="s">
        <v>1080</v>
      </c>
      <c r="B28" s="86">
        <v>2022</v>
      </c>
      <c r="C28" s="86" t="s">
        <v>1220</v>
      </c>
      <c r="D28" s="86" t="s">
        <v>513</v>
      </c>
      <c r="E28" s="86" t="s">
        <v>512</v>
      </c>
      <c r="F28" s="19" t="s">
        <v>514</v>
      </c>
      <c r="G28" s="19" t="s">
        <v>75</v>
      </c>
      <c r="H28" s="19" t="s">
        <v>515</v>
      </c>
      <c r="I28" s="19" t="s">
        <v>516</v>
      </c>
      <c r="J28" s="19" t="s">
        <v>1225</v>
      </c>
      <c r="K28" s="19" t="s">
        <v>739</v>
      </c>
      <c r="L28" s="19" t="s">
        <v>75</v>
      </c>
      <c r="M28" s="19" t="s">
        <v>517</v>
      </c>
      <c r="N28" s="19" t="s">
        <v>1498</v>
      </c>
      <c r="O28" s="19" t="s">
        <v>518</v>
      </c>
      <c r="P28" s="19" t="s">
        <v>75</v>
      </c>
      <c r="Q28" s="19" t="s">
        <v>75</v>
      </c>
      <c r="R28" s="19" t="s">
        <v>519</v>
      </c>
      <c r="S28" s="19" t="s">
        <v>75</v>
      </c>
      <c r="T28" s="19" t="s">
        <v>75</v>
      </c>
      <c r="U28" s="19" t="s">
        <v>75</v>
      </c>
      <c r="V28" s="19" t="s">
        <v>75</v>
      </c>
      <c r="W28" s="86" t="s">
        <v>520</v>
      </c>
      <c r="X28" s="95"/>
    </row>
    <row r="29" spans="1:24" s="85" customFormat="1" ht="120">
      <c r="A29" s="96" t="s">
        <v>1081</v>
      </c>
      <c r="B29" s="97">
        <v>2012</v>
      </c>
      <c r="C29" s="97" t="s">
        <v>1222</v>
      </c>
      <c r="D29" s="97" t="s">
        <v>1221</v>
      </c>
      <c r="E29" s="97" t="s">
        <v>586</v>
      </c>
      <c r="F29" s="98" t="s">
        <v>585</v>
      </c>
      <c r="G29" s="98" t="s">
        <v>587</v>
      </c>
      <c r="H29" s="98" t="s">
        <v>447</v>
      </c>
      <c r="I29" s="98" t="s">
        <v>188</v>
      </c>
      <c r="J29" s="98" t="s">
        <v>1225</v>
      </c>
      <c r="K29" s="98" t="s">
        <v>68</v>
      </c>
      <c r="L29" s="98" t="s">
        <v>114</v>
      </c>
      <c r="M29" s="98" t="s">
        <v>588</v>
      </c>
      <c r="N29" s="98" t="s">
        <v>1499</v>
      </c>
      <c r="O29" s="98" t="s">
        <v>589</v>
      </c>
      <c r="P29" s="98" t="s">
        <v>75</v>
      </c>
      <c r="Q29" s="98">
        <v>397</v>
      </c>
      <c r="R29" s="99" t="s">
        <v>592</v>
      </c>
      <c r="S29" s="98" t="s">
        <v>75</v>
      </c>
      <c r="T29" s="98" t="s">
        <v>590</v>
      </c>
      <c r="U29" s="98" t="s">
        <v>75</v>
      </c>
      <c r="V29" s="98" t="s">
        <v>75</v>
      </c>
      <c r="W29" s="97" t="s">
        <v>591</v>
      </c>
      <c r="X29" s="100"/>
    </row>
  </sheetData>
  <pageMargins left="0.7" right="0.7" top="0.75" bottom="0.75" header="0.3" footer="0.3"/>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68"/>
  <sheetViews>
    <sheetView zoomScale="130" zoomScaleNormal="130" workbookViewId="0">
      <pane xSplit="2" ySplit="2" topLeftCell="N63" activePane="bottomRight" state="frozen"/>
      <selection activeCell="C1" sqref="C1:C3"/>
      <selection pane="topRight" activeCell="C1" sqref="C1:C3"/>
      <selection pane="bottomLeft" activeCell="C1" sqref="C1:C3"/>
      <selection pane="bottomRight" activeCell="C5" sqref="C5"/>
    </sheetView>
  </sheetViews>
  <sheetFormatPr baseColWidth="10" defaultColWidth="26" defaultRowHeight="11"/>
  <cols>
    <col min="1" max="1" width="11.5" style="10" bestFit="1" customWidth="1"/>
    <col min="2" max="2" width="5.5" style="10" bestFit="1" customWidth="1"/>
    <col min="3" max="3" width="33.83203125" style="10" customWidth="1"/>
    <col min="4" max="4" width="12.6640625" style="12" bestFit="1" customWidth="1"/>
    <col min="5" max="5" width="7.5" style="10" bestFit="1" customWidth="1"/>
    <col min="6" max="6" width="7.5" style="10" customWidth="1"/>
    <col min="7" max="7" width="8.6640625" style="10" customWidth="1"/>
    <col min="8" max="8" width="10.33203125" style="10" customWidth="1"/>
    <col min="9" max="9" width="13.5" style="10" customWidth="1"/>
    <col min="10" max="10" width="9.5" style="10" customWidth="1"/>
    <col min="11" max="11" width="7.5" style="10" customWidth="1"/>
    <col min="12" max="12" width="24.6640625" style="10" customWidth="1"/>
    <col min="13" max="13" width="11" style="10" customWidth="1"/>
    <col min="14" max="14" width="10.5" style="10" customWidth="1"/>
    <col min="15" max="15" width="12.5" style="10" customWidth="1"/>
    <col min="16" max="16" width="13.6640625" style="10" customWidth="1"/>
    <col min="17" max="17" width="9.6640625" style="10" customWidth="1"/>
    <col min="18" max="18" width="10.5" style="10" customWidth="1"/>
    <col min="19" max="19" width="10.33203125" style="10" customWidth="1"/>
    <col min="20" max="21" width="20.6640625" style="10" customWidth="1"/>
    <col min="22" max="22" width="11.5" style="11" customWidth="1"/>
    <col min="23" max="23" width="11.5" style="10" customWidth="1"/>
    <col min="24" max="24" width="20.5" style="12" customWidth="1"/>
    <col min="25" max="25" width="22.1640625" style="10" customWidth="1"/>
    <col min="26" max="26" width="20.83203125" style="12" customWidth="1"/>
    <col min="27" max="27" width="23.83203125" style="10" customWidth="1"/>
    <col min="28" max="28" width="22.1640625" style="10" customWidth="1"/>
    <col min="29" max="30" width="18.6640625" style="10" customWidth="1"/>
    <col min="31" max="31" width="32.1640625" style="10" bestFit="1" customWidth="1"/>
    <col min="32" max="32" width="2.5" style="10" customWidth="1"/>
    <col min="33" max="34" width="2.5" style="10" bestFit="1" customWidth="1"/>
    <col min="35" max="35" width="2.5" style="10" customWidth="1"/>
    <col min="36" max="36" width="2.5" style="10" bestFit="1" customWidth="1"/>
    <col min="37" max="37" width="2.5" style="10" customWidth="1"/>
    <col min="38" max="38" width="2.5" style="10" bestFit="1" customWidth="1"/>
    <col min="39" max="39" width="2.5" style="10" customWidth="1"/>
    <col min="40" max="40" width="2.5" style="10" bestFit="1" customWidth="1"/>
    <col min="41" max="42" width="2.5" style="10" customWidth="1"/>
    <col min="43" max="44" width="2.5" style="10" bestFit="1" customWidth="1"/>
    <col min="45" max="46" width="2.5" style="10" customWidth="1"/>
    <col min="47" max="57" width="2.5" style="10" bestFit="1" customWidth="1"/>
    <col min="58" max="58" width="2.5" style="10" customWidth="1"/>
    <col min="59" max="59" width="2.5" style="10" bestFit="1" customWidth="1"/>
    <col min="60" max="60" width="2.83203125" style="10" bestFit="1" customWidth="1"/>
    <col min="61" max="61" width="4" style="10" bestFit="1" customWidth="1"/>
    <col min="62" max="16384" width="26" style="10"/>
  </cols>
  <sheetData>
    <row r="1" spans="1:60" s="9" customFormat="1" ht="82.5" customHeight="1">
      <c r="A1" s="101" t="s">
        <v>9</v>
      </c>
      <c r="B1" s="102" t="s">
        <v>10</v>
      </c>
      <c r="C1" s="102" t="s">
        <v>84</v>
      </c>
      <c r="D1" s="102" t="s">
        <v>327</v>
      </c>
      <c r="E1" s="102" t="s">
        <v>11</v>
      </c>
      <c r="F1" s="102" t="s">
        <v>16</v>
      </c>
      <c r="G1" s="102" t="s">
        <v>22</v>
      </c>
      <c r="H1" s="202" t="s">
        <v>1227</v>
      </c>
      <c r="I1" s="102" t="s">
        <v>12</v>
      </c>
      <c r="J1" s="102" t="s">
        <v>17</v>
      </c>
      <c r="K1" s="102" t="s">
        <v>23</v>
      </c>
      <c r="L1" s="102" t="s">
        <v>13</v>
      </c>
      <c r="M1" s="102" t="s">
        <v>71</v>
      </c>
      <c r="N1" s="102" t="s">
        <v>1232</v>
      </c>
      <c r="O1" s="102" t="s">
        <v>1056</v>
      </c>
      <c r="P1" s="102" t="s">
        <v>47</v>
      </c>
      <c r="Q1" s="102" t="s">
        <v>45</v>
      </c>
      <c r="R1" s="102" t="s">
        <v>46</v>
      </c>
      <c r="S1" s="102" t="s">
        <v>27</v>
      </c>
      <c r="T1" s="102" t="s">
        <v>19</v>
      </c>
      <c r="U1" s="102" t="s">
        <v>20</v>
      </c>
      <c r="V1" s="103" t="s">
        <v>14</v>
      </c>
      <c r="W1" s="103" t="s">
        <v>25</v>
      </c>
      <c r="X1" s="103" t="s">
        <v>49</v>
      </c>
      <c r="Y1" s="103" t="s">
        <v>48</v>
      </c>
      <c r="Z1" s="103" t="s">
        <v>50</v>
      </c>
      <c r="AA1" s="103" t="s">
        <v>66</v>
      </c>
      <c r="AB1" s="103" t="s">
        <v>56</v>
      </c>
      <c r="AC1" s="103" t="s">
        <v>285</v>
      </c>
      <c r="AD1" s="103" t="s">
        <v>286</v>
      </c>
      <c r="AE1" s="103" t="s">
        <v>21</v>
      </c>
      <c r="AF1" s="124" t="s">
        <v>1058</v>
      </c>
      <c r="AG1" s="125" t="s">
        <v>1059</v>
      </c>
      <c r="AH1" s="126" t="s">
        <v>1060</v>
      </c>
      <c r="AI1" s="127" t="s">
        <v>529</v>
      </c>
      <c r="AJ1" s="126" t="s">
        <v>1061</v>
      </c>
      <c r="AK1" s="126" t="s">
        <v>1062</v>
      </c>
      <c r="AL1" s="126" t="s">
        <v>89</v>
      </c>
      <c r="AM1" s="126" t="s">
        <v>1063</v>
      </c>
      <c r="AN1" s="126" t="s">
        <v>1064</v>
      </c>
      <c r="AO1" s="126" t="s">
        <v>1065</v>
      </c>
      <c r="AP1" s="126" t="s">
        <v>1066</v>
      </c>
      <c r="AQ1" s="125" t="s">
        <v>1067</v>
      </c>
      <c r="AR1" s="125" t="s">
        <v>1068</v>
      </c>
      <c r="AS1" s="125" t="s">
        <v>1069</v>
      </c>
      <c r="AT1" s="125" t="s">
        <v>1070</v>
      </c>
      <c r="AU1" s="126" t="s">
        <v>1071</v>
      </c>
      <c r="AV1" s="125" t="s">
        <v>1072</v>
      </c>
      <c r="AW1" s="125" t="s">
        <v>1073</v>
      </c>
      <c r="AX1" s="126" t="s">
        <v>1074</v>
      </c>
      <c r="AY1" s="125" t="s">
        <v>1075</v>
      </c>
      <c r="AZ1" s="126" t="s">
        <v>1076</v>
      </c>
      <c r="BA1" s="125" t="s">
        <v>1077</v>
      </c>
      <c r="BB1" s="125" t="s">
        <v>1212</v>
      </c>
      <c r="BC1" s="125" t="s">
        <v>1078</v>
      </c>
      <c r="BD1" s="126" t="s">
        <v>1078</v>
      </c>
      <c r="BE1" s="125" t="s">
        <v>1079</v>
      </c>
      <c r="BF1" s="125" t="s">
        <v>1080</v>
      </c>
      <c r="BG1" s="125" t="s">
        <v>1081</v>
      </c>
      <c r="BH1" s="154" t="s">
        <v>307</v>
      </c>
    </row>
    <row r="2" spans="1:60" s="9" customFormat="1" ht="21">
      <c r="A2" s="104"/>
      <c r="B2" s="104"/>
      <c r="C2" s="104"/>
      <c r="D2" s="105"/>
      <c r="E2" s="104"/>
      <c r="F2" s="104"/>
      <c r="G2" s="104"/>
      <c r="H2" s="203"/>
      <c r="I2" s="104"/>
      <c r="J2" s="104"/>
      <c r="K2" s="104"/>
      <c r="L2" s="104"/>
      <c r="M2" s="104"/>
      <c r="N2" s="104"/>
      <c r="O2" s="104"/>
      <c r="P2" s="104"/>
      <c r="Q2" s="104"/>
      <c r="R2" s="104"/>
      <c r="S2" s="104"/>
      <c r="T2" s="104"/>
      <c r="U2" s="104"/>
      <c r="V2" s="106"/>
      <c r="W2" s="104"/>
      <c r="X2" s="105"/>
      <c r="Y2" s="104"/>
      <c r="Z2" s="105"/>
      <c r="AA2" s="104"/>
      <c r="AB2" s="104"/>
      <c r="AC2" s="104"/>
      <c r="AD2" s="104"/>
      <c r="AE2" s="104"/>
      <c r="AF2" s="49">
        <v>2023</v>
      </c>
      <c r="AG2" s="48">
        <v>2020</v>
      </c>
      <c r="AH2" s="52">
        <v>2017</v>
      </c>
      <c r="AI2" s="47">
        <v>2022</v>
      </c>
      <c r="AJ2" s="52">
        <v>2016</v>
      </c>
      <c r="AK2" s="47">
        <v>2023</v>
      </c>
      <c r="AL2" s="52">
        <v>2020</v>
      </c>
      <c r="AM2" s="47">
        <v>2022</v>
      </c>
      <c r="AN2" s="52">
        <v>2007</v>
      </c>
      <c r="AO2" s="47">
        <v>2024</v>
      </c>
      <c r="AP2" s="49">
        <v>2024</v>
      </c>
      <c r="AQ2" s="48">
        <v>2013</v>
      </c>
      <c r="AR2" s="52">
        <v>2016</v>
      </c>
      <c r="AS2" s="57">
        <v>2024</v>
      </c>
      <c r="AT2" s="49">
        <v>2024</v>
      </c>
      <c r="AU2" s="48">
        <v>2019</v>
      </c>
      <c r="AV2" s="52">
        <v>2021</v>
      </c>
      <c r="AW2" s="48">
        <v>2014</v>
      </c>
      <c r="AX2" s="52">
        <v>2021</v>
      </c>
      <c r="AY2" s="48">
        <v>2018</v>
      </c>
      <c r="AZ2" s="52">
        <v>2019</v>
      </c>
      <c r="BA2" s="48">
        <v>2015</v>
      </c>
      <c r="BB2" s="52">
        <v>2018</v>
      </c>
      <c r="BC2" s="48">
        <v>2017</v>
      </c>
      <c r="BD2" s="52">
        <v>2022</v>
      </c>
      <c r="BE2" s="48">
        <v>2018</v>
      </c>
      <c r="BF2" s="49">
        <v>2022</v>
      </c>
      <c r="BG2" s="47">
        <v>2012</v>
      </c>
      <c r="BH2" s="22"/>
    </row>
    <row r="3" spans="1:60" ht="72">
      <c r="A3" s="116" t="s">
        <v>911</v>
      </c>
      <c r="B3" s="117">
        <v>2022</v>
      </c>
      <c r="C3" s="117" t="s">
        <v>912</v>
      </c>
      <c r="D3" s="117" t="s">
        <v>75</v>
      </c>
      <c r="E3" s="117" t="s">
        <v>15</v>
      </c>
      <c r="F3" s="117"/>
      <c r="G3" s="117" t="s">
        <v>18</v>
      </c>
      <c r="H3" s="117" t="s">
        <v>1225</v>
      </c>
      <c r="I3" s="117" t="s">
        <v>68</v>
      </c>
      <c r="J3" s="117" t="s">
        <v>915</v>
      </c>
      <c r="K3" s="117" t="s">
        <v>30</v>
      </c>
      <c r="L3" s="117" t="s">
        <v>763</v>
      </c>
      <c r="M3" s="117" t="s">
        <v>354</v>
      </c>
      <c r="N3" s="117" t="s">
        <v>73</v>
      </c>
      <c r="O3" s="117" t="s">
        <v>54</v>
      </c>
      <c r="P3" s="117" t="s">
        <v>913</v>
      </c>
      <c r="Q3" s="117">
        <v>40</v>
      </c>
      <c r="R3" s="117">
        <v>33</v>
      </c>
      <c r="S3" s="117" t="s">
        <v>328</v>
      </c>
      <c r="T3" s="117">
        <v>40</v>
      </c>
      <c r="U3" s="117">
        <v>33</v>
      </c>
      <c r="V3" s="118" t="s">
        <v>222</v>
      </c>
      <c r="W3" s="117" t="s">
        <v>914</v>
      </c>
      <c r="X3" s="117">
        <v>100</v>
      </c>
      <c r="Y3" s="117" t="s">
        <v>188</v>
      </c>
      <c r="Z3" s="117">
        <v>100</v>
      </c>
      <c r="AA3" s="189" t="s">
        <v>188</v>
      </c>
      <c r="AB3" s="117" t="s">
        <v>916</v>
      </c>
      <c r="AC3" s="117" t="s">
        <v>199</v>
      </c>
      <c r="AD3" s="117" t="s">
        <v>297</v>
      </c>
      <c r="AE3" s="117"/>
      <c r="AF3" s="50" t="s">
        <v>24</v>
      </c>
      <c r="AG3" s="39"/>
      <c r="AH3" s="50"/>
      <c r="AI3" s="39"/>
      <c r="AJ3" s="50"/>
      <c r="AK3" s="39"/>
      <c r="AL3" s="50"/>
      <c r="AM3" s="39"/>
      <c r="AN3" s="50"/>
      <c r="AO3" s="39"/>
      <c r="AP3" s="50"/>
      <c r="AQ3" s="39"/>
      <c r="AR3" s="50"/>
      <c r="AS3" s="39"/>
      <c r="AT3" s="50"/>
      <c r="AU3" s="39"/>
      <c r="AV3" s="50"/>
      <c r="AW3" s="39"/>
      <c r="AX3" s="50"/>
      <c r="AY3" s="39"/>
      <c r="AZ3" s="50"/>
      <c r="BA3" s="39"/>
      <c r="BB3" s="50"/>
      <c r="BC3" s="39"/>
      <c r="BD3" s="50"/>
      <c r="BE3" s="39"/>
      <c r="BF3" s="50"/>
      <c r="BG3" s="39"/>
      <c r="BH3" s="23">
        <f t="shared" ref="BH3:BH18" si="0">COUNTIF(AF3:BG3, "X")</f>
        <v>1</v>
      </c>
    </row>
    <row r="4" spans="1:60" ht="60.75" customHeight="1">
      <c r="A4" s="113" t="s">
        <v>83</v>
      </c>
      <c r="B4" s="114">
        <v>2015</v>
      </c>
      <c r="C4" s="114" t="s">
        <v>547</v>
      </c>
      <c r="D4" s="114" t="s">
        <v>75</v>
      </c>
      <c r="E4" s="114" t="s">
        <v>51</v>
      </c>
      <c r="F4" s="114" t="s">
        <v>79</v>
      </c>
      <c r="G4" s="114" t="s">
        <v>18</v>
      </c>
      <c r="H4" s="114" t="s">
        <v>1225</v>
      </c>
      <c r="I4" s="114" t="s">
        <v>68</v>
      </c>
      <c r="J4" s="114" t="s">
        <v>54</v>
      </c>
      <c r="K4" s="114" t="s">
        <v>30</v>
      </c>
      <c r="L4" s="114" t="s">
        <v>241</v>
      </c>
      <c r="M4" s="114" t="s">
        <v>77</v>
      </c>
      <c r="N4" s="114" t="s">
        <v>86</v>
      </c>
      <c r="O4" s="114" t="s">
        <v>54</v>
      </c>
      <c r="P4" s="114" t="s">
        <v>57</v>
      </c>
      <c r="Q4" s="114">
        <v>15</v>
      </c>
      <c r="R4" s="114">
        <v>15</v>
      </c>
      <c r="S4" s="114" t="s">
        <v>242</v>
      </c>
      <c r="T4" s="114">
        <v>30</v>
      </c>
      <c r="U4" s="114">
        <v>30</v>
      </c>
      <c r="V4" s="115" t="s">
        <v>380</v>
      </c>
      <c r="W4" s="114" t="s">
        <v>94</v>
      </c>
      <c r="X4" s="114">
        <v>100</v>
      </c>
      <c r="Y4" s="114" t="s">
        <v>188</v>
      </c>
      <c r="Z4" s="114">
        <v>100</v>
      </c>
      <c r="AA4" s="114" t="s">
        <v>244</v>
      </c>
      <c r="AB4" s="114" t="s">
        <v>243</v>
      </c>
      <c r="AC4" s="114" t="s">
        <v>304</v>
      </c>
      <c r="AD4" s="114" t="s">
        <v>297</v>
      </c>
      <c r="AE4" s="114" t="s">
        <v>245</v>
      </c>
      <c r="AF4" s="51"/>
      <c r="AG4" s="43" t="s">
        <v>24</v>
      </c>
      <c r="AH4" s="51"/>
      <c r="AI4" s="43"/>
      <c r="AJ4" s="51"/>
      <c r="AK4" s="43" t="s">
        <v>24</v>
      </c>
      <c r="AL4" s="51" t="s">
        <v>24</v>
      </c>
      <c r="AM4" s="43"/>
      <c r="AN4" s="51"/>
      <c r="AO4" s="43" t="s">
        <v>24</v>
      </c>
      <c r="AP4" s="51"/>
      <c r="AQ4" s="43"/>
      <c r="AR4" s="51"/>
      <c r="AS4" s="43"/>
      <c r="AT4" s="51"/>
      <c r="AU4" s="43"/>
      <c r="AV4" s="51"/>
      <c r="AW4" s="43"/>
      <c r="AX4" s="51"/>
      <c r="AY4" s="43"/>
      <c r="AZ4" s="51" t="s">
        <v>24</v>
      </c>
      <c r="BA4" s="43"/>
      <c r="BB4" s="51"/>
      <c r="BC4" s="43"/>
      <c r="BD4" s="51"/>
      <c r="BE4" s="43"/>
      <c r="BF4" s="51"/>
      <c r="BG4" s="43"/>
      <c r="BH4" s="23">
        <f t="shared" si="0"/>
        <v>5</v>
      </c>
    </row>
    <row r="5" spans="1:60" ht="63" customHeight="1">
      <c r="A5" s="107" t="s">
        <v>521</v>
      </c>
      <c r="B5" s="108">
        <v>2019</v>
      </c>
      <c r="C5" s="108" t="s">
        <v>696</v>
      </c>
      <c r="D5" s="108" t="s">
        <v>75</v>
      </c>
      <c r="E5" s="108" t="s">
        <v>15</v>
      </c>
      <c r="F5" s="108"/>
      <c r="G5" s="108" t="s">
        <v>18</v>
      </c>
      <c r="H5" s="108" t="s">
        <v>1225</v>
      </c>
      <c r="I5" s="108" t="s">
        <v>68</v>
      </c>
      <c r="J5" s="108" t="s">
        <v>29</v>
      </c>
      <c r="K5" s="108" t="s">
        <v>75</v>
      </c>
      <c r="L5" s="108" t="s">
        <v>522</v>
      </c>
      <c r="M5" s="108" t="s">
        <v>354</v>
      </c>
      <c r="N5" s="108" t="s">
        <v>73</v>
      </c>
      <c r="O5" s="108" t="s">
        <v>54</v>
      </c>
      <c r="P5" s="108" t="s">
        <v>523</v>
      </c>
      <c r="Q5" s="108">
        <v>24</v>
      </c>
      <c r="R5" s="108">
        <v>22</v>
      </c>
      <c r="S5" s="108" t="s">
        <v>524</v>
      </c>
      <c r="T5" s="108">
        <v>28</v>
      </c>
      <c r="U5" s="108">
        <v>24</v>
      </c>
      <c r="V5" s="109" t="s">
        <v>222</v>
      </c>
      <c r="W5" s="108" t="s">
        <v>75</v>
      </c>
      <c r="X5" s="108" t="s">
        <v>75</v>
      </c>
      <c r="Y5" s="108" t="s">
        <v>273</v>
      </c>
      <c r="Z5" s="108" t="s">
        <v>75</v>
      </c>
      <c r="AA5" s="108" t="s">
        <v>75</v>
      </c>
      <c r="AB5" s="108" t="s">
        <v>517</v>
      </c>
      <c r="AC5" s="108" t="s">
        <v>199</v>
      </c>
      <c r="AD5" s="108" t="s">
        <v>297</v>
      </c>
      <c r="AE5" s="108"/>
      <c r="AF5" s="51"/>
      <c r="AG5" s="43"/>
      <c r="AH5" s="51"/>
      <c r="AI5" s="43"/>
      <c r="AJ5" s="51"/>
      <c r="AK5" s="43"/>
      <c r="AL5" s="51"/>
      <c r="AM5" s="43"/>
      <c r="AN5" s="51"/>
      <c r="AO5" s="43"/>
      <c r="AP5" s="51"/>
      <c r="AQ5" s="43"/>
      <c r="AR5" s="51"/>
      <c r="AS5" s="43"/>
      <c r="AT5" s="51"/>
      <c r="AU5" s="43"/>
      <c r="AV5" s="51"/>
      <c r="AW5" s="43"/>
      <c r="AX5" s="51"/>
      <c r="AY5" s="43"/>
      <c r="AZ5" s="51"/>
      <c r="BA5" s="43"/>
      <c r="BB5" s="51"/>
      <c r="BC5" s="43"/>
      <c r="BD5" s="51"/>
      <c r="BE5" s="43"/>
      <c r="BF5" s="51" t="s">
        <v>24</v>
      </c>
      <c r="BG5" s="43"/>
      <c r="BH5" s="23">
        <f t="shared" si="0"/>
        <v>1</v>
      </c>
    </row>
    <row r="6" spans="1:60" ht="60">
      <c r="A6" s="40" t="s">
        <v>89</v>
      </c>
      <c r="B6" s="41">
        <v>2019</v>
      </c>
      <c r="C6" s="41" t="s">
        <v>697</v>
      </c>
      <c r="D6" s="41" t="s">
        <v>75</v>
      </c>
      <c r="E6" s="41" t="s">
        <v>28</v>
      </c>
      <c r="F6" s="41"/>
      <c r="G6" s="41" t="s">
        <v>18</v>
      </c>
      <c r="H6" s="41" t="s">
        <v>1225</v>
      </c>
      <c r="I6" s="41" t="s">
        <v>68</v>
      </c>
      <c r="J6" s="41" t="s">
        <v>90</v>
      </c>
      <c r="K6" s="41" t="s">
        <v>295</v>
      </c>
      <c r="L6" s="41" t="s">
        <v>763</v>
      </c>
      <c r="M6" s="41" t="s">
        <v>74</v>
      </c>
      <c r="N6" s="41" t="s">
        <v>73</v>
      </c>
      <c r="O6" s="41" t="s">
        <v>54</v>
      </c>
      <c r="P6" s="41" t="s">
        <v>296</v>
      </c>
      <c r="Q6" s="41">
        <v>32</v>
      </c>
      <c r="R6" s="41">
        <v>32</v>
      </c>
      <c r="S6" s="41" t="s">
        <v>249</v>
      </c>
      <c r="T6" s="41">
        <v>40</v>
      </c>
      <c r="U6" s="41">
        <v>40</v>
      </c>
      <c r="V6" s="42" t="s">
        <v>837</v>
      </c>
      <c r="W6" s="41" t="s">
        <v>92</v>
      </c>
      <c r="X6" s="41" t="s">
        <v>252</v>
      </c>
      <c r="Y6" s="41" t="s">
        <v>251</v>
      </c>
      <c r="Z6" s="41" t="s">
        <v>253</v>
      </c>
      <c r="AA6" s="41" t="s">
        <v>250</v>
      </c>
      <c r="AB6" s="41" t="s">
        <v>1872</v>
      </c>
      <c r="AC6" s="41" t="s">
        <v>304</v>
      </c>
      <c r="AD6" s="41" t="s">
        <v>690</v>
      </c>
      <c r="AE6" s="41" t="s">
        <v>1234</v>
      </c>
      <c r="AF6" s="51" t="s">
        <v>24</v>
      </c>
      <c r="AG6" s="43"/>
      <c r="AH6" s="51"/>
      <c r="AI6" s="43" t="s">
        <v>24</v>
      </c>
      <c r="AJ6" s="51"/>
      <c r="AK6" s="43"/>
      <c r="AL6" s="51" t="s">
        <v>24</v>
      </c>
      <c r="AM6" s="43"/>
      <c r="AN6" s="51"/>
      <c r="AO6" s="43"/>
      <c r="AP6" s="51"/>
      <c r="AQ6" s="43"/>
      <c r="AR6" s="51"/>
      <c r="AS6" s="43"/>
      <c r="AT6" s="51"/>
      <c r="AU6" s="43"/>
      <c r="AV6" s="51"/>
      <c r="AW6" s="43"/>
      <c r="AX6" s="51"/>
      <c r="AY6" s="43"/>
      <c r="AZ6" s="51"/>
      <c r="BA6" s="43"/>
      <c r="BB6" s="51"/>
      <c r="BC6" s="43"/>
      <c r="BD6" s="51"/>
      <c r="BE6" s="43"/>
      <c r="BF6" s="51"/>
      <c r="BG6" s="43"/>
      <c r="BH6" s="23">
        <f t="shared" si="0"/>
        <v>3</v>
      </c>
    </row>
    <row r="7" spans="1:60" ht="76.5" customHeight="1">
      <c r="A7" s="107" t="s">
        <v>89</v>
      </c>
      <c r="B7" s="108">
        <v>2022</v>
      </c>
      <c r="C7" s="108" t="s">
        <v>825</v>
      </c>
      <c r="D7" s="108" t="s">
        <v>830</v>
      </c>
      <c r="E7" s="108" t="s">
        <v>28</v>
      </c>
      <c r="F7" s="108"/>
      <c r="G7" s="108" t="s">
        <v>18</v>
      </c>
      <c r="H7" s="108" t="s">
        <v>1225</v>
      </c>
      <c r="I7" s="108" t="s">
        <v>68</v>
      </c>
      <c r="J7" s="108" t="s">
        <v>831</v>
      </c>
      <c r="K7" s="108" t="s">
        <v>832</v>
      </c>
      <c r="L7" s="108" t="s">
        <v>833</v>
      </c>
      <c r="M7" s="108" t="s">
        <v>354</v>
      </c>
      <c r="N7" s="108" t="s">
        <v>73</v>
      </c>
      <c r="O7" s="108" t="s">
        <v>54</v>
      </c>
      <c r="P7" s="108" t="s">
        <v>834</v>
      </c>
      <c r="Q7" s="108">
        <v>189</v>
      </c>
      <c r="R7" s="108">
        <v>189</v>
      </c>
      <c r="S7" s="108" t="s">
        <v>835</v>
      </c>
      <c r="T7" s="108">
        <v>210</v>
      </c>
      <c r="U7" s="108">
        <v>210</v>
      </c>
      <c r="V7" s="109" t="s">
        <v>836</v>
      </c>
      <c r="W7" s="108" t="s">
        <v>92</v>
      </c>
      <c r="X7" s="108" t="s">
        <v>839</v>
      </c>
      <c r="Y7" s="108" t="s">
        <v>841</v>
      </c>
      <c r="Z7" s="108" t="s">
        <v>838</v>
      </c>
      <c r="AA7" s="108" t="s">
        <v>840</v>
      </c>
      <c r="AB7" s="108" t="s">
        <v>1872</v>
      </c>
      <c r="AC7" s="108" t="s">
        <v>199</v>
      </c>
      <c r="AD7" s="108" t="s">
        <v>1010</v>
      </c>
      <c r="AE7" s="108" t="s">
        <v>1233</v>
      </c>
      <c r="AF7" s="51"/>
      <c r="AG7" s="43"/>
      <c r="AH7" s="51"/>
      <c r="AI7" s="43" t="s">
        <v>24</v>
      </c>
      <c r="AJ7" s="51"/>
      <c r="AK7" s="43"/>
      <c r="AL7" s="51"/>
      <c r="AM7" s="43"/>
      <c r="AN7" s="51"/>
      <c r="AO7" s="43"/>
      <c r="AP7" s="51"/>
      <c r="AQ7" s="43"/>
      <c r="AR7" s="51"/>
      <c r="AS7" s="43"/>
      <c r="AT7" s="51"/>
      <c r="AU7" s="43"/>
      <c r="AV7" s="51"/>
      <c r="AW7" s="43"/>
      <c r="AX7" s="51"/>
      <c r="AY7" s="43"/>
      <c r="AZ7" s="51"/>
      <c r="BA7" s="43"/>
      <c r="BB7" s="51"/>
      <c r="BC7" s="43"/>
      <c r="BD7" s="51"/>
      <c r="BE7" s="43"/>
      <c r="BF7" s="51"/>
      <c r="BG7" s="43"/>
      <c r="BH7" s="23">
        <f t="shared" si="0"/>
        <v>1</v>
      </c>
    </row>
    <row r="8" spans="1:60" ht="76.5" customHeight="1">
      <c r="A8" s="40" t="s">
        <v>930</v>
      </c>
      <c r="B8" s="41">
        <v>2014</v>
      </c>
      <c r="C8" s="41" t="s">
        <v>945</v>
      </c>
      <c r="D8" s="41" t="s">
        <v>75</v>
      </c>
      <c r="E8" s="41" t="s">
        <v>51</v>
      </c>
      <c r="F8" s="41"/>
      <c r="G8" s="41" t="s">
        <v>18</v>
      </c>
      <c r="H8" s="41" t="s">
        <v>1225</v>
      </c>
      <c r="I8" s="41" t="s">
        <v>68</v>
      </c>
      <c r="J8" s="41" t="s">
        <v>15</v>
      </c>
      <c r="K8" s="41" t="s">
        <v>75</v>
      </c>
      <c r="L8" s="41" t="s">
        <v>946</v>
      </c>
      <c r="M8" s="41" t="s">
        <v>354</v>
      </c>
      <c r="N8" s="41" t="s">
        <v>73</v>
      </c>
      <c r="O8" s="41" t="s">
        <v>526</v>
      </c>
      <c r="P8" s="41" t="s">
        <v>947</v>
      </c>
      <c r="Q8" s="41">
        <v>22</v>
      </c>
      <c r="R8" s="41">
        <v>9</v>
      </c>
      <c r="S8" s="41" t="s">
        <v>75</v>
      </c>
      <c r="T8" s="41">
        <v>32</v>
      </c>
      <c r="U8" s="41">
        <v>19</v>
      </c>
      <c r="V8" s="42" t="s">
        <v>222</v>
      </c>
      <c r="W8" s="41" t="s">
        <v>94</v>
      </c>
      <c r="X8" s="41" t="s">
        <v>75</v>
      </c>
      <c r="Y8" s="41" t="s">
        <v>75</v>
      </c>
      <c r="Z8" s="41" t="s">
        <v>75</v>
      </c>
      <c r="AA8" s="41" t="s">
        <v>75</v>
      </c>
      <c r="AB8" s="41" t="s">
        <v>949</v>
      </c>
      <c r="AC8" s="41" t="s">
        <v>199</v>
      </c>
      <c r="AD8" s="41" t="s">
        <v>948</v>
      </c>
      <c r="AE8" s="41"/>
      <c r="AF8" s="51" t="s">
        <v>24</v>
      </c>
      <c r="AG8" s="43"/>
      <c r="AH8" s="51"/>
      <c r="AI8" s="43"/>
      <c r="AJ8" s="51"/>
      <c r="AK8" s="43"/>
      <c r="AL8" s="51"/>
      <c r="AM8" s="43"/>
      <c r="AN8" s="51"/>
      <c r="AO8" s="43"/>
      <c r="AP8" s="51"/>
      <c r="AQ8" s="43"/>
      <c r="AR8" s="51"/>
      <c r="AS8" s="43"/>
      <c r="AT8" s="51"/>
      <c r="AU8" s="43"/>
      <c r="AV8" s="51"/>
      <c r="AW8" s="43"/>
      <c r="AX8" s="51"/>
      <c r="AY8" s="43"/>
      <c r="AZ8" s="51"/>
      <c r="BA8" s="43"/>
      <c r="BB8" s="51"/>
      <c r="BC8" s="43"/>
      <c r="BD8" s="51"/>
      <c r="BE8" s="43"/>
      <c r="BF8" s="51"/>
      <c r="BG8" s="43"/>
      <c r="BH8" s="23">
        <f t="shared" si="0"/>
        <v>1</v>
      </c>
    </row>
    <row r="9" spans="1:60" ht="72" customHeight="1">
      <c r="A9" s="107" t="s">
        <v>644</v>
      </c>
      <c r="B9" s="108">
        <v>2017</v>
      </c>
      <c r="C9" s="108" t="s">
        <v>698</v>
      </c>
      <c r="D9" s="108" t="s">
        <v>657</v>
      </c>
      <c r="E9" s="108" t="s">
        <v>15</v>
      </c>
      <c r="F9" s="108"/>
      <c r="G9" s="108" t="s">
        <v>18</v>
      </c>
      <c r="H9" s="108" t="s">
        <v>1226</v>
      </c>
      <c r="I9" s="108" t="s">
        <v>113</v>
      </c>
      <c r="J9" s="108" t="s">
        <v>15</v>
      </c>
      <c r="K9" s="108" t="s">
        <v>218</v>
      </c>
      <c r="L9" s="108" t="s">
        <v>764</v>
      </c>
      <c r="M9" s="108" t="s">
        <v>75</v>
      </c>
      <c r="N9" s="108" t="s">
        <v>73</v>
      </c>
      <c r="O9" s="108" t="s">
        <v>54</v>
      </c>
      <c r="P9" s="108" t="s">
        <v>75</v>
      </c>
      <c r="Q9" s="108">
        <v>52</v>
      </c>
      <c r="R9" s="108">
        <v>48</v>
      </c>
      <c r="S9" s="108" t="s">
        <v>658</v>
      </c>
      <c r="T9" s="108">
        <v>52</v>
      </c>
      <c r="U9" s="108">
        <v>48</v>
      </c>
      <c r="V9" s="109" t="s">
        <v>659</v>
      </c>
      <c r="W9" s="108" t="s">
        <v>75</v>
      </c>
      <c r="X9" s="108" t="s">
        <v>75</v>
      </c>
      <c r="Y9" s="108" t="s">
        <v>661</v>
      </c>
      <c r="Z9" s="108" t="s">
        <v>75</v>
      </c>
      <c r="AA9" s="108" t="s">
        <v>660</v>
      </c>
      <c r="AB9" s="108" t="s">
        <v>662</v>
      </c>
      <c r="AC9" s="108" t="s">
        <v>304</v>
      </c>
      <c r="AD9" s="108" t="s">
        <v>663</v>
      </c>
      <c r="AE9" s="108" t="s">
        <v>689</v>
      </c>
      <c r="AF9" s="51"/>
      <c r="AG9" s="43"/>
      <c r="AH9" s="51"/>
      <c r="AI9" s="43"/>
      <c r="AJ9" s="51"/>
      <c r="AK9" s="43"/>
      <c r="AL9" s="51"/>
      <c r="AM9" s="43"/>
      <c r="AN9" s="51"/>
      <c r="AO9" s="43"/>
      <c r="AP9" s="51"/>
      <c r="AQ9" s="43"/>
      <c r="AR9" s="51"/>
      <c r="AS9" s="43" t="s">
        <v>24</v>
      </c>
      <c r="AT9" s="51"/>
      <c r="AU9" s="43"/>
      <c r="AV9" s="51"/>
      <c r="AW9" s="43"/>
      <c r="AX9" s="51"/>
      <c r="AY9" s="43"/>
      <c r="AZ9" s="51"/>
      <c r="BA9" s="43"/>
      <c r="BB9" s="51"/>
      <c r="BC9" s="43"/>
      <c r="BD9" s="51" t="s">
        <v>24</v>
      </c>
      <c r="BE9" s="43"/>
      <c r="BF9" s="51"/>
      <c r="BG9" s="43"/>
      <c r="BH9" s="23">
        <f t="shared" si="0"/>
        <v>2</v>
      </c>
    </row>
    <row r="10" spans="1:60" ht="96">
      <c r="A10" s="40" t="s">
        <v>215</v>
      </c>
      <c r="B10" s="41">
        <v>2015</v>
      </c>
      <c r="C10" s="41" t="s">
        <v>699</v>
      </c>
      <c r="D10" s="41" t="s">
        <v>691</v>
      </c>
      <c r="E10" s="41" t="s">
        <v>28</v>
      </c>
      <c r="F10" s="41"/>
      <c r="G10" s="41" t="s">
        <v>62</v>
      </c>
      <c r="H10" s="41" t="s">
        <v>1225</v>
      </c>
      <c r="I10" s="41" t="s">
        <v>695</v>
      </c>
      <c r="J10" s="41" t="s">
        <v>15</v>
      </c>
      <c r="K10" s="41" t="s">
        <v>75</v>
      </c>
      <c r="L10" s="41" t="s">
        <v>692</v>
      </c>
      <c r="M10" s="41" t="s">
        <v>77</v>
      </c>
      <c r="N10" s="41" t="s">
        <v>1228</v>
      </c>
      <c r="O10" s="41" t="s">
        <v>75</v>
      </c>
      <c r="P10" s="41" t="s">
        <v>75</v>
      </c>
      <c r="Q10" s="41" t="s">
        <v>75</v>
      </c>
      <c r="R10" s="41" t="s">
        <v>75</v>
      </c>
      <c r="S10" s="41" t="s">
        <v>75</v>
      </c>
      <c r="T10" s="41" t="s">
        <v>819</v>
      </c>
      <c r="U10" s="41" t="s">
        <v>819</v>
      </c>
      <c r="V10" s="42" t="s">
        <v>217</v>
      </c>
      <c r="W10" s="41" t="s">
        <v>218</v>
      </c>
      <c r="X10" s="41" t="s">
        <v>75</v>
      </c>
      <c r="Y10" s="41" t="s">
        <v>694</v>
      </c>
      <c r="Z10" s="41" t="s">
        <v>75</v>
      </c>
      <c r="AA10" s="41" t="s">
        <v>75</v>
      </c>
      <c r="AB10" s="41" t="s">
        <v>216</v>
      </c>
      <c r="AC10" s="41" t="s">
        <v>304</v>
      </c>
      <c r="AD10" s="41" t="s">
        <v>693</v>
      </c>
      <c r="AE10" s="41" t="s">
        <v>1008</v>
      </c>
      <c r="AF10" s="51"/>
      <c r="AG10" s="43"/>
      <c r="AH10" s="51"/>
      <c r="AI10" s="43"/>
      <c r="AJ10" s="51"/>
      <c r="AK10" s="43"/>
      <c r="AL10" s="51"/>
      <c r="AM10" s="43" t="s">
        <v>24</v>
      </c>
      <c r="AN10" s="51"/>
      <c r="AO10" s="43"/>
      <c r="AP10" s="51"/>
      <c r="AQ10" s="43"/>
      <c r="AR10" s="51"/>
      <c r="AS10" s="43"/>
      <c r="AT10" s="51"/>
      <c r="AU10" s="43"/>
      <c r="AV10" s="51"/>
      <c r="AW10" s="43"/>
      <c r="AX10" s="51"/>
      <c r="AY10" s="43"/>
      <c r="AZ10" s="51"/>
      <c r="BA10" s="43"/>
      <c r="BB10" s="51"/>
      <c r="BC10" s="43"/>
      <c r="BD10" s="51"/>
      <c r="BE10" s="43"/>
      <c r="BF10" s="51"/>
      <c r="BG10" s="43"/>
      <c r="BH10" s="23">
        <f t="shared" si="0"/>
        <v>1</v>
      </c>
    </row>
    <row r="11" spans="1:60" ht="60">
      <c r="A11" s="107" t="s">
        <v>645</v>
      </c>
      <c r="B11" s="108">
        <v>2010</v>
      </c>
      <c r="C11" s="108" t="s">
        <v>647</v>
      </c>
      <c r="D11" s="108">
        <v>2008</v>
      </c>
      <c r="E11" s="108" t="s">
        <v>51</v>
      </c>
      <c r="F11" s="108" t="s">
        <v>79</v>
      </c>
      <c r="G11" s="108" t="s">
        <v>62</v>
      </c>
      <c r="H11" s="108" t="s">
        <v>1226</v>
      </c>
      <c r="I11" s="108" t="s">
        <v>113</v>
      </c>
      <c r="J11" s="108" t="s">
        <v>648</v>
      </c>
      <c r="K11" s="108" t="s">
        <v>218</v>
      </c>
      <c r="L11" s="108" t="s">
        <v>765</v>
      </c>
      <c r="M11" s="108" t="s">
        <v>75</v>
      </c>
      <c r="N11" s="108" t="s">
        <v>73</v>
      </c>
      <c r="O11" s="108" t="s">
        <v>54</v>
      </c>
      <c r="P11" s="108" t="s">
        <v>649</v>
      </c>
      <c r="Q11" s="108">
        <v>40</v>
      </c>
      <c r="R11" s="108">
        <v>40</v>
      </c>
      <c r="S11" s="108" t="s">
        <v>650</v>
      </c>
      <c r="T11" s="108">
        <v>40</v>
      </c>
      <c r="U11" s="108">
        <v>40</v>
      </c>
      <c r="V11" s="109" t="s">
        <v>656</v>
      </c>
      <c r="W11" s="108" t="s">
        <v>75</v>
      </c>
      <c r="X11" s="108" t="s">
        <v>75</v>
      </c>
      <c r="Y11" s="108" t="s">
        <v>652</v>
      </c>
      <c r="Z11" s="108" t="s">
        <v>75</v>
      </c>
      <c r="AA11" s="108" t="s">
        <v>651</v>
      </c>
      <c r="AB11" s="108" t="s">
        <v>653</v>
      </c>
      <c r="AC11" s="108" t="s">
        <v>735</v>
      </c>
      <c r="AD11" s="108" t="s">
        <v>654</v>
      </c>
      <c r="AE11" s="108" t="s">
        <v>655</v>
      </c>
      <c r="AF11" s="51"/>
      <c r="AG11" s="43"/>
      <c r="AH11" s="51"/>
      <c r="AI11" s="43"/>
      <c r="AJ11" s="51"/>
      <c r="AK11" s="43"/>
      <c r="AL11" s="51"/>
      <c r="AM11" s="43"/>
      <c r="AN11" s="51"/>
      <c r="AO11" s="43"/>
      <c r="AP11" s="51"/>
      <c r="AQ11" s="43"/>
      <c r="AR11" s="51"/>
      <c r="AS11" s="43"/>
      <c r="AT11" s="51"/>
      <c r="AU11" s="43"/>
      <c r="AV11" s="51"/>
      <c r="AW11" s="43"/>
      <c r="AX11" s="51"/>
      <c r="AY11" s="43"/>
      <c r="AZ11" s="51"/>
      <c r="BA11" s="43"/>
      <c r="BB11" s="51"/>
      <c r="BC11" s="43"/>
      <c r="BD11" s="51" t="s">
        <v>24</v>
      </c>
      <c r="BE11" s="43"/>
      <c r="BF11" s="51"/>
      <c r="BG11" s="43"/>
      <c r="BH11" s="23">
        <f t="shared" si="0"/>
        <v>1</v>
      </c>
    </row>
    <row r="12" spans="1:60" ht="36">
      <c r="A12" s="40" t="s">
        <v>411</v>
      </c>
      <c r="B12" s="41">
        <v>2007</v>
      </c>
      <c r="C12" s="41" t="s">
        <v>412</v>
      </c>
      <c r="D12" s="41">
        <v>2003</v>
      </c>
      <c r="E12" s="41" t="s">
        <v>15</v>
      </c>
      <c r="F12" s="41"/>
      <c r="G12" s="41" t="s">
        <v>62</v>
      </c>
      <c r="H12" s="41" t="s">
        <v>1226</v>
      </c>
      <c r="I12" s="41" t="s">
        <v>113</v>
      </c>
      <c r="J12" s="41" t="s">
        <v>415</v>
      </c>
      <c r="K12" s="41" t="s">
        <v>218</v>
      </c>
      <c r="L12" s="41" t="s">
        <v>766</v>
      </c>
      <c r="M12" s="41" t="s">
        <v>75</v>
      </c>
      <c r="N12" s="41" t="s">
        <v>75</v>
      </c>
      <c r="O12" s="41" t="s">
        <v>75</v>
      </c>
      <c r="P12" s="41" t="s">
        <v>75</v>
      </c>
      <c r="Q12" s="41">
        <v>25</v>
      </c>
      <c r="R12" s="41">
        <v>25</v>
      </c>
      <c r="S12" s="41" t="s">
        <v>413</v>
      </c>
      <c r="T12" s="41">
        <v>30</v>
      </c>
      <c r="U12" s="41">
        <v>30</v>
      </c>
      <c r="V12" s="42" t="s">
        <v>414</v>
      </c>
      <c r="W12" s="41" t="s">
        <v>75</v>
      </c>
      <c r="X12" s="41">
        <v>100</v>
      </c>
      <c r="Y12" s="41" t="s">
        <v>188</v>
      </c>
      <c r="Z12" s="41" t="s">
        <v>75</v>
      </c>
      <c r="AA12" s="41" t="s">
        <v>344</v>
      </c>
      <c r="AB12" s="41" t="s">
        <v>416</v>
      </c>
      <c r="AC12" s="41" t="s">
        <v>199</v>
      </c>
      <c r="AD12" s="41" t="s">
        <v>297</v>
      </c>
      <c r="AE12" s="41" t="s">
        <v>1500</v>
      </c>
      <c r="AF12" s="51"/>
      <c r="AG12" s="43"/>
      <c r="AH12" s="51"/>
      <c r="AI12" s="43"/>
      <c r="AJ12" s="51"/>
      <c r="AK12" s="43"/>
      <c r="AL12" s="51"/>
      <c r="AM12" s="43"/>
      <c r="AN12" s="51"/>
      <c r="AO12" s="43"/>
      <c r="AP12" s="51"/>
      <c r="AQ12" s="43"/>
      <c r="AR12" s="51"/>
      <c r="AS12" s="43"/>
      <c r="AT12" s="51"/>
      <c r="AU12" s="43"/>
      <c r="AV12" s="51"/>
      <c r="AW12" s="43"/>
      <c r="AX12" s="51" t="s">
        <v>24</v>
      </c>
      <c r="AY12" s="43"/>
      <c r="AZ12" s="51"/>
      <c r="BA12" s="43"/>
      <c r="BB12" s="51"/>
      <c r="BC12" s="43"/>
      <c r="BD12" s="51"/>
      <c r="BE12" s="43"/>
      <c r="BF12" s="51"/>
      <c r="BG12" s="43"/>
      <c r="BH12" s="23">
        <f t="shared" si="0"/>
        <v>1</v>
      </c>
    </row>
    <row r="13" spans="1:60" ht="48">
      <c r="A13" s="107" t="s">
        <v>646</v>
      </c>
      <c r="B13" s="108">
        <v>2015</v>
      </c>
      <c r="C13" s="108" t="s">
        <v>711</v>
      </c>
      <c r="D13" s="108" t="s">
        <v>664</v>
      </c>
      <c r="E13" s="108" t="s">
        <v>15</v>
      </c>
      <c r="F13" s="108"/>
      <c r="G13" s="108" t="s">
        <v>18</v>
      </c>
      <c r="H13" s="108" t="s">
        <v>1226</v>
      </c>
      <c r="I13" s="108" t="s">
        <v>113</v>
      </c>
      <c r="J13" s="108" t="s">
        <v>15</v>
      </c>
      <c r="K13" s="108" t="s">
        <v>218</v>
      </c>
      <c r="L13" s="108" t="s">
        <v>767</v>
      </c>
      <c r="M13" s="108" t="s">
        <v>77</v>
      </c>
      <c r="N13" s="108" t="s">
        <v>73</v>
      </c>
      <c r="O13" s="108" t="s">
        <v>54</v>
      </c>
      <c r="P13" s="108" t="s">
        <v>461</v>
      </c>
      <c r="Q13" s="108">
        <v>32</v>
      </c>
      <c r="R13" s="108">
        <v>30</v>
      </c>
      <c r="S13" s="108" t="s">
        <v>665</v>
      </c>
      <c r="T13" s="108">
        <v>48</v>
      </c>
      <c r="U13" s="108">
        <v>47</v>
      </c>
      <c r="V13" s="109" t="s">
        <v>668</v>
      </c>
      <c r="W13" s="108" t="s">
        <v>75</v>
      </c>
      <c r="X13" s="108" t="s">
        <v>75</v>
      </c>
      <c r="Y13" s="108" t="s">
        <v>666</v>
      </c>
      <c r="Z13" s="108" t="s">
        <v>75</v>
      </c>
      <c r="AA13" s="108" t="s">
        <v>75</v>
      </c>
      <c r="AB13" s="108" t="s">
        <v>669</v>
      </c>
      <c r="AC13" s="108" t="s">
        <v>304</v>
      </c>
      <c r="AD13" s="108" t="s">
        <v>667</v>
      </c>
      <c r="AE13" s="129" t="s">
        <v>1040</v>
      </c>
      <c r="AF13" s="51"/>
      <c r="AG13" s="43"/>
      <c r="AH13" s="51"/>
      <c r="AI13" s="43"/>
      <c r="AJ13" s="51"/>
      <c r="AK13" s="43"/>
      <c r="AL13" s="51"/>
      <c r="AM13" s="43"/>
      <c r="AN13" s="51"/>
      <c r="AO13" s="43"/>
      <c r="AP13" s="51"/>
      <c r="AQ13" s="43"/>
      <c r="AR13" s="51"/>
      <c r="AS13" s="43"/>
      <c r="AT13" s="51"/>
      <c r="AU13" s="43"/>
      <c r="AV13" s="51"/>
      <c r="AW13" s="43"/>
      <c r="AX13" s="51"/>
      <c r="AY13" s="43"/>
      <c r="AZ13" s="51"/>
      <c r="BA13" s="43"/>
      <c r="BB13" s="51"/>
      <c r="BC13" s="43"/>
      <c r="BD13" s="51" t="s">
        <v>24</v>
      </c>
      <c r="BE13" s="43"/>
      <c r="BF13" s="51"/>
      <c r="BG13" s="43"/>
      <c r="BH13" s="23">
        <f t="shared" si="0"/>
        <v>1</v>
      </c>
    </row>
    <row r="14" spans="1:60" ht="96">
      <c r="A14" s="40" t="s">
        <v>646</v>
      </c>
      <c r="B14" s="41">
        <v>2021</v>
      </c>
      <c r="C14" s="41" t="s">
        <v>1035</v>
      </c>
      <c r="D14" s="41" t="s">
        <v>664</v>
      </c>
      <c r="E14" s="41" t="s">
        <v>15</v>
      </c>
      <c r="F14" s="41"/>
      <c r="G14" s="41" t="s">
        <v>18</v>
      </c>
      <c r="H14" s="41" t="s">
        <v>1226</v>
      </c>
      <c r="I14" s="41" t="s">
        <v>113</v>
      </c>
      <c r="J14" s="41" t="s">
        <v>15</v>
      </c>
      <c r="K14" s="41" t="s">
        <v>218</v>
      </c>
      <c r="L14" s="41" t="s">
        <v>767</v>
      </c>
      <c r="M14" s="41" t="s">
        <v>77</v>
      </c>
      <c r="N14" s="41" t="s">
        <v>73</v>
      </c>
      <c r="O14" s="41" t="s">
        <v>54</v>
      </c>
      <c r="P14" s="41" t="s">
        <v>461</v>
      </c>
      <c r="Q14" s="41">
        <v>32</v>
      </c>
      <c r="R14" s="41">
        <v>24</v>
      </c>
      <c r="S14" s="41" t="s">
        <v>665</v>
      </c>
      <c r="T14" s="41">
        <v>48</v>
      </c>
      <c r="U14" s="41">
        <v>39</v>
      </c>
      <c r="V14" s="42" t="s">
        <v>1036</v>
      </c>
      <c r="W14" s="41" t="s">
        <v>75</v>
      </c>
      <c r="X14" s="41" t="s">
        <v>1037</v>
      </c>
      <c r="Y14" s="41" t="s">
        <v>1038</v>
      </c>
      <c r="Z14" s="41" t="s">
        <v>75</v>
      </c>
      <c r="AA14" s="41" t="s">
        <v>75</v>
      </c>
      <c r="AB14" s="41" t="s">
        <v>669</v>
      </c>
      <c r="AC14" s="41" t="s">
        <v>304</v>
      </c>
      <c r="AD14" s="41" t="s">
        <v>667</v>
      </c>
      <c r="AE14" s="128" t="s">
        <v>1039</v>
      </c>
      <c r="AF14" s="51"/>
      <c r="AG14" s="43"/>
      <c r="AH14" s="51"/>
      <c r="AI14" s="43"/>
      <c r="AJ14" s="51"/>
      <c r="AK14" s="43"/>
      <c r="AL14" s="51"/>
      <c r="AM14" s="43"/>
      <c r="AN14" s="51"/>
      <c r="AO14" s="43"/>
      <c r="AP14" s="51"/>
      <c r="AQ14" s="43"/>
      <c r="AR14" s="51"/>
      <c r="AS14" s="43" t="s">
        <v>24</v>
      </c>
      <c r="AT14" s="51"/>
      <c r="AU14" s="43"/>
      <c r="AV14" s="51"/>
      <c r="AW14" s="43"/>
      <c r="AX14" s="51"/>
      <c r="AY14" s="43"/>
      <c r="AZ14" s="51"/>
      <c r="BA14" s="43"/>
      <c r="BB14" s="51"/>
      <c r="BC14" s="43"/>
      <c r="BD14" s="51"/>
      <c r="BE14" s="43"/>
      <c r="BF14" s="51"/>
      <c r="BG14" s="43"/>
      <c r="BH14" s="23">
        <f t="shared" si="0"/>
        <v>1</v>
      </c>
    </row>
    <row r="15" spans="1:60" ht="60">
      <c r="A15" s="107" t="s">
        <v>383</v>
      </c>
      <c r="B15" s="108">
        <v>2016</v>
      </c>
      <c r="C15" s="108" t="s">
        <v>384</v>
      </c>
      <c r="D15" s="108" t="s">
        <v>75</v>
      </c>
      <c r="E15" s="108" t="s">
        <v>15</v>
      </c>
      <c r="F15" s="108"/>
      <c r="G15" s="108" t="s">
        <v>385</v>
      </c>
      <c r="H15" s="108" t="s">
        <v>1226</v>
      </c>
      <c r="I15" s="108" t="s">
        <v>113</v>
      </c>
      <c r="J15" s="108" t="s">
        <v>386</v>
      </c>
      <c r="K15" s="108" t="s">
        <v>218</v>
      </c>
      <c r="L15" s="108" t="s">
        <v>768</v>
      </c>
      <c r="M15" s="108" t="s">
        <v>77</v>
      </c>
      <c r="N15" s="108" t="s">
        <v>73</v>
      </c>
      <c r="O15" s="108" t="s">
        <v>54</v>
      </c>
      <c r="P15" s="108" t="s">
        <v>91</v>
      </c>
      <c r="Q15" s="108">
        <v>141</v>
      </c>
      <c r="R15" s="108">
        <v>110</v>
      </c>
      <c r="S15" s="108" t="s">
        <v>387</v>
      </c>
      <c r="T15" s="108">
        <v>128</v>
      </c>
      <c r="U15" s="108">
        <v>110</v>
      </c>
      <c r="V15" s="109" t="s">
        <v>388</v>
      </c>
      <c r="W15" s="108" t="s">
        <v>75</v>
      </c>
      <c r="X15" s="108" t="s">
        <v>392</v>
      </c>
      <c r="Y15" s="108" t="s">
        <v>391</v>
      </c>
      <c r="Z15" s="108" t="s">
        <v>390</v>
      </c>
      <c r="AA15" s="108" t="s">
        <v>389</v>
      </c>
      <c r="AB15" s="108" t="s">
        <v>394</v>
      </c>
      <c r="AC15" s="108" t="s">
        <v>199</v>
      </c>
      <c r="AD15" s="108" t="s">
        <v>297</v>
      </c>
      <c r="AE15" s="108" t="s">
        <v>393</v>
      </c>
      <c r="AF15" s="51"/>
      <c r="AG15" s="43"/>
      <c r="AH15" s="51"/>
      <c r="AI15" s="43"/>
      <c r="AJ15" s="51"/>
      <c r="AK15" s="43"/>
      <c r="AL15" s="51"/>
      <c r="AM15" s="43"/>
      <c r="AN15" s="51"/>
      <c r="AO15" s="43"/>
      <c r="AP15" s="51"/>
      <c r="AQ15" s="43"/>
      <c r="AR15" s="51"/>
      <c r="AS15" s="43" t="s">
        <v>24</v>
      </c>
      <c r="AT15" s="51"/>
      <c r="AU15" s="43"/>
      <c r="AV15" s="51"/>
      <c r="AW15" s="43"/>
      <c r="AX15" s="51" t="s">
        <v>24</v>
      </c>
      <c r="AY15" s="43" t="s">
        <v>24</v>
      </c>
      <c r="AZ15" s="51"/>
      <c r="BA15" s="43"/>
      <c r="BB15" s="51"/>
      <c r="BC15" s="43"/>
      <c r="BD15" s="51"/>
      <c r="BE15" s="43"/>
      <c r="BF15" s="51"/>
      <c r="BG15" s="43"/>
      <c r="BH15" s="23">
        <f t="shared" si="0"/>
        <v>3</v>
      </c>
    </row>
    <row r="16" spans="1:60" ht="57.75" customHeight="1">
      <c r="A16" s="40" t="s">
        <v>76</v>
      </c>
      <c r="B16" s="41">
        <v>2012</v>
      </c>
      <c r="C16" s="41" t="s">
        <v>85</v>
      </c>
      <c r="D16" s="41" t="s">
        <v>397</v>
      </c>
      <c r="E16" s="41" t="s">
        <v>15</v>
      </c>
      <c r="F16" s="41"/>
      <c r="G16" s="41" t="s">
        <v>62</v>
      </c>
      <c r="H16" s="41" t="s">
        <v>1225</v>
      </c>
      <c r="I16" s="41" t="s">
        <v>68</v>
      </c>
      <c r="J16" s="41" t="s">
        <v>160</v>
      </c>
      <c r="K16" s="41" t="s">
        <v>30</v>
      </c>
      <c r="L16" s="41" t="s">
        <v>158</v>
      </c>
      <c r="M16" s="41" t="s">
        <v>77</v>
      </c>
      <c r="N16" s="41" t="s">
        <v>73</v>
      </c>
      <c r="O16" s="41" t="s">
        <v>54</v>
      </c>
      <c r="P16" s="41" t="s">
        <v>161</v>
      </c>
      <c r="Q16" s="41">
        <v>76</v>
      </c>
      <c r="R16" s="41">
        <v>76</v>
      </c>
      <c r="S16" s="41" t="s">
        <v>159</v>
      </c>
      <c r="T16" s="41">
        <v>235</v>
      </c>
      <c r="U16" s="41">
        <v>235</v>
      </c>
      <c r="V16" s="42" t="s">
        <v>164</v>
      </c>
      <c r="W16" s="41" t="s">
        <v>75</v>
      </c>
      <c r="X16" s="41" t="s">
        <v>165</v>
      </c>
      <c r="Y16" s="41" t="s">
        <v>162</v>
      </c>
      <c r="Z16" s="41" t="s">
        <v>75</v>
      </c>
      <c r="AA16" s="41" t="s">
        <v>75</v>
      </c>
      <c r="AB16" s="41" t="s">
        <v>394</v>
      </c>
      <c r="AC16" s="41" t="s">
        <v>199</v>
      </c>
      <c r="AD16" s="41" t="s">
        <v>297</v>
      </c>
      <c r="AE16" s="41" t="s">
        <v>163</v>
      </c>
      <c r="AF16" s="51" t="s">
        <v>24</v>
      </c>
      <c r="AG16" s="43"/>
      <c r="AH16" s="51"/>
      <c r="AI16" s="43" t="s">
        <v>24</v>
      </c>
      <c r="AJ16" s="51"/>
      <c r="AK16" s="43" t="s">
        <v>24</v>
      </c>
      <c r="AL16" s="51" t="s">
        <v>24</v>
      </c>
      <c r="AM16" s="43"/>
      <c r="AN16" s="51"/>
      <c r="AO16" s="43"/>
      <c r="AP16" s="51"/>
      <c r="AQ16" s="43"/>
      <c r="AR16" s="51"/>
      <c r="AS16" s="43"/>
      <c r="AT16" s="51"/>
      <c r="AU16" s="43"/>
      <c r="AV16" s="51" t="s">
        <v>24</v>
      </c>
      <c r="AW16" s="43" t="s">
        <v>24</v>
      </c>
      <c r="AX16" s="51"/>
      <c r="AY16" s="43"/>
      <c r="AZ16" s="51"/>
      <c r="BA16" s="43" t="s">
        <v>24</v>
      </c>
      <c r="BB16" s="51"/>
      <c r="BC16" s="43"/>
      <c r="BD16" s="51"/>
      <c r="BE16" s="43"/>
      <c r="BF16" s="51"/>
      <c r="BG16" s="43"/>
      <c r="BH16" s="23">
        <f t="shared" si="0"/>
        <v>7</v>
      </c>
    </row>
    <row r="17" spans="1:60" ht="84">
      <c r="A17" s="107" t="s">
        <v>228</v>
      </c>
      <c r="B17" s="108">
        <v>2019</v>
      </c>
      <c r="C17" s="108" t="s">
        <v>712</v>
      </c>
      <c r="D17" s="108" t="s">
        <v>720</v>
      </c>
      <c r="E17" s="108" t="s">
        <v>28</v>
      </c>
      <c r="F17" s="108"/>
      <c r="G17" s="108" t="s">
        <v>62</v>
      </c>
      <c r="H17" s="108" t="s">
        <v>1226</v>
      </c>
      <c r="I17" s="108" t="s">
        <v>113</v>
      </c>
      <c r="J17" s="108" t="s">
        <v>1501</v>
      </c>
      <c r="K17" s="108" t="s">
        <v>218</v>
      </c>
      <c r="L17" s="108" t="s">
        <v>229</v>
      </c>
      <c r="M17" s="108" t="s">
        <v>354</v>
      </c>
      <c r="N17" s="108" t="s">
        <v>73</v>
      </c>
      <c r="O17" s="108" t="s">
        <v>220</v>
      </c>
      <c r="P17" s="108" t="s">
        <v>218</v>
      </c>
      <c r="Q17" s="108">
        <v>38</v>
      </c>
      <c r="R17" s="108">
        <v>38</v>
      </c>
      <c r="S17" s="108" t="s">
        <v>230</v>
      </c>
      <c r="T17" s="108" t="s">
        <v>1502</v>
      </c>
      <c r="U17" s="108" t="s">
        <v>1502</v>
      </c>
      <c r="V17" s="108">
        <v>3</v>
      </c>
      <c r="W17" s="108" t="s">
        <v>75</v>
      </c>
      <c r="X17" s="108" t="s">
        <v>1503</v>
      </c>
      <c r="Y17" s="108" t="s">
        <v>188</v>
      </c>
      <c r="Z17" s="108" t="s">
        <v>1504</v>
      </c>
      <c r="AA17" s="108" t="s">
        <v>1505</v>
      </c>
      <c r="AB17" s="108" t="s">
        <v>1873</v>
      </c>
      <c r="AC17" s="108" t="s">
        <v>199</v>
      </c>
      <c r="AD17" s="108" t="s">
        <v>297</v>
      </c>
      <c r="AE17" s="108" t="s">
        <v>1875</v>
      </c>
      <c r="AF17" s="51"/>
      <c r="AG17" s="43"/>
      <c r="AH17" s="51"/>
      <c r="AI17" s="43"/>
      <c r="AJ17" s="51"/>
      <c r="AK17" s="43"/>
      <c r="AL17" s="51"/>
      <c r="AM17" s="43" t="s">
        <v>24</v>
      </c>
      <c r="AN17" s="51"/>
      <c r="AO17" s="43"/>
      <c r="AP17" s="51"/>
      <c r="AQ17" s="43"/>
      <c r="AR17" s="51"/>
      <c r="AS17" s="43"/>
      <c r="AT17" s="51"/>
      <c r="AU17" s="43"/>
      <c r="AV17" s="51"/>
      <c r="AW17" s="43"/>
      <c r="AX17" s="51"/>
      <c r="AY17" s="43"/>
      <c r="AZ17" s="51"/>
      <c r="BA17" s="43"/>
      <c r="BB17" s="51"/>
      <c r="BC17" s="43"/>
      <c r="BD17" s="51"/>
      <c r="BE17" s="43"/>
      <c r="BF17" s="51"/>
      <c r="BG17" s="43"/>
      <c r="BH17" s="23">
        <f t="shared" si="0"/>
        <v>1</v>
      </c>
    </row>
    <row r="18" spans="1:60" ht="156">
      <c r="A18" s="40" t="s">
        <v>166</v>
      </c>
      <c r="B18" s="41">
        <v>2013</v>
      </c>
      <c r="C18" s="41" t="s">
        <v>713</v>
      </c>
      <c r="D18" s="41" t="s">
        <v>721</v>
      </c>
      <c r="E18" s="41" t="s">
        <v>51</v>
      </c>
      <c r="F18" s="41" t="s">
        <v>79</v>
      </c>
      <c r="G18" s="41" t="s">
        <v>18</v>
      </c>
      <c r="H18" s="41" t="s">
        <v>1225</v>
      </c>
      <c r="I18" s="41" t="s">
        <v>68</v>
      </c>
      <c r="J18" s="41" t="s">
        <v>15</v>
      </c>
      <c r="K18" s="41" t="s">
        <v>75</v>
      </c>
      <c r="L18" s="41" t="s">
        <v>167</v>
      </c>
      <c r="M18" s="41" t="s">
        <v>77</v>
      </c>
      <c r="N18" s="41" t="s">
        <v>1228</v>
      </c>
      <c r="O18" s="41" t="s">
        <v>54</v>
      </c>
      <c r="P18" s="41" t="s">
        <v>57</v>
      </c>
      <c r="Q18" s="41" t="s">
        <v>1506</v>
      </c>
      <c r="R18" s="41" t="s">
        <v>1507</v>
      </c>
      <c r="S18" s="41" t="s">
        <v>75</v>
      </c>
      <c r="T18" s="41" t="s">
        <v>1508</v>
      </c>
      <c r="U18" s="41" t="s">
        <v>1509</v>
      </c>
      <c r="V18" s="41">
        <v>3</v>
      </c>
      <c r="W18" s="41" t="s">
        <v>92</v>
      </c>
      <c r="X18" s="41">
        <v>100</v>
      </c>
      <c r="Y18" s="41">
        <v>0</v>
      </c>
      <c r="Z18" s="41" t="s">
        <v>75</v>
      </c>
      <c r="AA18" s="41" t="s">
        <v>75</v>
      </c>
      <c r="AB18" s="41" t="s">
        <v>719</v>
      </c>
      <c r="AC18" s="41" t="s">
        <v>304</v>
      </c>
      <c r="AD18" s="41" t="s">
        <v>288</v>
      </c>
      <c r="AE18" s="41" t="s">
        <v>1235</v>
      </c>
      <c r="AF18" s="51" t="s">
        <v>24</v>
      </c>
      <c r="AG18" s="43" t="s">
        <v>24</v>
      </c>
      <c r="AH18" s="51"/>
      <c r="AI18" s="43" t="s">
        <v>24</v>
      </c>
      <c r="AJ18" s="51"/>
      <c r="AK18" s="43"/>
      <c r="AL18" s="51"/>
      <c r="AM18" s="43"/>
      <c r="AN18" s="51"/>
      <c r="AO18" s="43"/>
      <c r="AP18" s="51" t="s">
        <v>24</v>
      </c>
      <c r="AQ18" s="43" t="s">
        <v>24</v>
      </c>
      <c r="AR18" s="51"/>
      <c r="AS18" s="43"/>
      <c r="AT18" s="51"/>
      <c r="AU18" s="43" t="s">
        <v>24</v>
      </c>
      <c r="AV18" s="51"/>
      <c r="AW18" s="43" t="s">
        <v>24</v>
      </c>
      <c r="AX18" s="51"/>
      <c r="AY18" s="43"/>
      <c r="AZ18" s="51"/>
      <c r="BA18" s="43"/>
      <c r="BB18" s="51"/>
      <c r="BC18" s="43"/>
      <c r="BD18" s="51"/>
      <c r="BE18" s="43"/>
      <c r="BF18" s="51" t="s">
        <v>24</v>
      </c>
      <c r="BG18" s="43"/>
      <c r="BH18" s="23">
        <f t="shared" si="0"/>
        <v>8</v>
      </c>
    </row>
    <row r="19" spans="1:60" ht="70" customHeight="1">
      <c r="A19" s="107" t="s">
        <v>458</v>
      </c>
      <c r="B19" s="108">
        <v>2010</v>
      </c>
      <c r="C19" s="108" t="s">
        <v>459</v>
      </c>
      <c r="D19" s="108" t="s">
        <v>75</v>
      </c>
      <c r="E19" s="108" t="s">
        <v>51</v>
      </c>
      <c r="F19" s="108" t="s">
        <v>79</v>
      </c>
      <c r="G19" s="108" t="s">
        <v>18</v>
      </c>
      <c r="H19" s="108" t="s">
        <v>1225</v>
      </c>
      <c r="I19" s="108" t="s">
        <v>68</v>
      </c>
      <c r="J19" s="108" t="s">
        <v>460</v>
      </c>
      <c r="K19" s="108" t="s">
        <v>75</v>
      </c>
      <c r="L19" s="108" t="s">
        <v>463</v>
      </c>
      <c r="M19" s="108" t="s">
        <v>462</v>
      </c>
      <c r="N19" s="108" t="s">
        <v>1228</v>
      </c>
      <c r="O19" s="108" t="s">
        <v>54</v>
      </c>
      <c r="P19" s="108" t="s">
        <v>461</v>
      </c>
      <c r="Q19" s="108" t="s">
        <v>75</v>
      </c>
      <c r="R19" s="108" t="s">
        <v>75</v>
      </c>
      <c r="S19" s="108" t="s">
        <v>75</v>
      </c>
      <c r="T19" s="108" t="s">
        <v>464</v>
      </c>
      <c r="U19" s="108" t="s">
        <v>464</v>
      </c>
      <c r="V19" s="108">
        <v>3</v>
      </c>
      <c r="W19" s="108" t="s">
        <v>94</v>
      </c>
      <c r="X19" s="108" t="s">
        <v>465</v>
      </c>
      <c r="Y19" s="108" t="s">
        <v>466</v>
      </c>
      <c r="Z19" s="108" t="s">
        <v>75</v>
      </c>
      <c r="AA19" s="108" t="s">
        <v>467</v>
      </c>
      <c r="AB19" s="108" t="s">
        <v>306</v>
      </c>
      <c r="AC19" s="108" t="s">
        <v>199</v>
      </c>
      <c r="AD19" s="108" t="s">
        <v>297</v>
      </c>
      <c r="AE19" s="108" t="s">
        <v>485</v>
      </c>
      <c r="AF19" s="51"/>
      <c r="AG19" s="43"/>
      <c r="AH19" s="51"/>
      <c r="AI19" s="43" t="s">
        <v>24</v>
      </c>
      <c r="AJ19" s="51"/>
      <c r="AK19" s="43"/>
      <c r="AL19" s="51"/>
      <c r="AM19" s="43"/>
      <c r="AN19" s="51"/>
      <c r="AO19" s="43"/>
      <c r="AP19" s="51"/>
      <c r="AQ19" s="43" t="s">
        <v>24</v>
      </c>
      <c r="AR19" s="51"/>
      <c r="AS19" s="43"/>
      <c r="AT19" s="51"/>
      <c r="AU19" s="43" t="s">
        <v>24</v>
      </c>
      <c r="AV19" s="51"/>
      <c r="AW19" s="43" t="s">
        <v>24</v>
      </c>
      <c r="AX19" s="51"/>
      <c r="AY19" s="43"/>
      <c r="AZ19" s="51"/>
      <c r="BA19" s="43"/>
      <c r="BB19" s="51"/>
      <c r="BC19" s="43"/>
      <c r="BD19" s="51"/>
      <c r="BE19" s="43"/>
      <c r="BF19" s="51"/>
      <c r="BG19" s="43" t="s">
        <v>24</v>
      </c>
      <c r="BH19" s="23">
        <f t="shared" ref="BH19:BH67" si="1">COUNTIF(AF19:BG19, "X")</f>
        <v>5</v>
      </c>
    </row>
    <row r="20" spans="1:60" ht="217.5" customHeight="1">
      <c r="A20" s="40" t="s">
        <v>446</v>
      </c>
      <c r="B20" s="41">
        <v>2014</v>
      </c>
      <c r="C20" s="41" t="s">
        <v>448</v>
      </c>
      <c r="D20" s="41" t="s">
        <v>447</v>
      </c>
      <c r="E20" s="41" t="s">
        <v>28</v>
      </c>
      <c r="F20" s="41"/>
      <c r="G20" s="41" t="s">
        <v>385</v>
      </c>
      <c r="H20" s="41" t="s">
        <v>1229</v>
      </c>
      <c r="I20" s="41" t="s">
        <v>450</v>
      </c>
      <c r="J20" s="41" t="s">
        <v>449</v>
      </c>
      <c r="K20" s="41" t="s">
        <v>75</v>
      </c>
      <c r="L20" s="41" t="s">
        <v>1510</v>
      </c>
      <c r="M20" s="41" t="s">
        <v>451</v>
      </c>
      <c r="N20" s="41" t="s">
        <v>1228</v>
      </c>
      <c r="O20" s="41" t="s">
        <v>1864</v>
      </c>
      <c r="P20" s="41" t="s">
        <v>1863</v>
      </c>
      <c r="Q20" s="41">
        <v>312</v>
      </c>
      <c r="R20" s="41">
        <v>312</v>
      </c>
      <c r="S20" s="41" t="s">
        <v>452</v>
      </c>
      <c r="T20" s="41" t="s">
        <v>1862</v>
      </c>
      <c r="U20" s="41" t="s">
        <v>1862</v>
      </c>
      <c r="V20" s="42" t="s">
        <v>453</v>
      </c>
      <c r="W20" s="41" t="s">
        <v>92</v>
      </c>
      <c r="X20" s="41" t="s">
        <v>454</v>
      </c>
      <c r="Y20" s="41" t="s">
        <v>456</v>
      </c>
      <c r="Z20" s="41" t="s">
        <v>455</v>
      </c>
      <c r="AA20" s="41" t="s">
        <v>457</v>
      </c>
      <c r="AB20" s="41" t="s">
        <v>306</v>
      </c>
      <c r="AC20" s="41" t="s">
        <v>304</v>
      </c>
      <c r="AD20" s="41" t="s">
        <v>297</v>
      </c>
      <c r="AE20" s="41" t="s">
        <v>1021</v>
      </c>
      <c r="AF20" s="51"/>
      <c r="AG20" s="43"/>
      <c r="AH20" s="51"/>
      <c r="AI20" s="43"/>
      <c r="AJ20" s="51"/>
      <c r="AK20" s="43"/>
      <c r="AL20" s="51"/>
      <c r="AM20" s="43"/>
      <c r="AN20" s="51"/>
      <c r="AO20" s="43"/>
      <c r="AP20" s="51"/>
      <c r="AQ20" s="43"/>
      <c r="AR20" s="51"/>
      <c r="AS20" s="43"/>
      <c r="AT20" s="51"/>
      <c r="AU20" s="43" t="s">
        <v>24</v>
      </c>
      <c r="AV20" s="51"/>
      <c r="AW20" s="43"/>
      <c r="AX20" s="51"/>
      <c r="AY20" s="43"/>
      <c r="AZ20" s="51"/>
      <c r="BA20" s="43"/>
      <c r="BB20" s="51" t="s">
        <v>24</v>
      </c>
      <c r="BC20" s="43" t="s">
        <v>24</v>
      </c>
      <c r="BD20" s="51"/>
      <c r="BE20" s="43" t="s">
        <v>24</v>
      </c>
      <c r="BF20" s="51"/>
      <c r="BG20" s="43"/>
      <c r="BH20" s="23">
        <f t="shared" si="1"/>
        <v>4</v>
      </c>
    </row>
    <row r="21" spans="1:60" ht="123" customHeight="1">
      <c r="A21" s="107" t="s">
        <v>53</v>
      </c>
      <c r="B21" s="108">
        <v>2010</v>
      </c>
      <c r="C21" s="108" t="s">
        <v>156</v>
      </c>
      <c r="D21" s="108" t="s">
        <v>75</v>
      </c>
      <c r="E21" s="108" t="s">
        <v>15</v>
      </c>
      <c r="F21" s="108"/>
      <c r="G21" s="108" t="s">
        <v>18</v>
      </c>
      <c r="H21" s="108" t="s">
        <v>1225</v>
      </c>
      <c r="I21" s="108" t="s">
        <v>68</v>
      </c>
      <c r="J21" s="108" t="s">
        <v>80</v>
      </c>
      <c r="K21" s="108" t="s">
        <v>75</v>
      </c>
      <c r="L21" s="108" t="s">
        <v>769</v>
      </c>
      <c r="M21" s="108" t="s">
        <v>74</v>
      </c>
      <c r="N21" s="108" t="s">
        <v>73</v>
      </c>
      <c r="O21" s="108" t="s">
        <v>54</v>
      </c>
      <c r="P21" s="108" t="s">
        <v>301</v>
      </c>
      <c r="Q21" s="108">
        <v>43</v>
      </c>
      <c r="R21" s="108">
        <v>42</v>
      </c>
      <c r="S21" s="108" t="s">
        <v>75</v>
      </c>
      <c r="T21" s="108">
        <v>62</v>
      </c>
      <c r="U21" s="108">
        <v>61</v>
      </c>
      <c r="V21" s="108">
        <v>2</v>
      </c>
      <c r="W21" s="108" t="s">
        <v>94</v>
      </c>
      <c r="X21" s="108">
        <v>100</v>
      </c>
      <c r="Y21" s="108" t="s">
        <v>188</v>
      </c>
      <c r="Z21" s="108" t="s">
        <v>75</v>
      </c>
      <c r="AA21" s="108" t="s">
        <v>302</v>
      </c>
      <c r="AB21" s="108" t="s">
        <v>183</v>
      </c>
      <c r="AC21" s="108" t="s">
        <v>298</v>
      </c>
      <c r="AD21" s="108" t="s">
        <v>299</v>
      </c>
      <c r="AE21" s="108" t="s">
        <v>300</v>
      </c>
      <c r="AF21" s="51" t="s">
        <v>24</v>
      </c>
      <c r="AG21" s="43" t="s">
        <v>24</v>
      </c>
      <c r="AH21" s="51"/>
      <c r="AI21" s="43" t="s">
        <v>24</v>
      </c>
      <c r="AJ21" s="51"/>
      <c r="AK21" s="43"/>
      <c r="AL21" s="51" t="s">
        <v>24</v>
      </c>
      <c r="AM21" s="43"/>
      <c r="AN21" s="51"/>
      <c r="AO21" s="43"/>
      <c r="AP21" s="51"/>
      <c r="AQ21" s="43"/>
      <c r="AR21" s="51"/>
      <c r="AS21" s="43"/>
      <c r="AT21" s="51"/>
      <c r="AU21" s="43"/>
      <c r="AV21" s="51" t="s">
        <v>24</v>
      </c>
      <c r="AW21" s="43" t="s">
        <v>24</v>
      </c>
      <c r="AX21" s="51"/>
      <c r="AY21" s="43"/>
      <c r="AZ21" s="51"/>
      <c r="BA21" s="43"/>
      <c r="BB21" s="51"/>
      <c r="BC21" s="43"/>
      <c r="BD21" s="51"/>
      <c r="BE21" s="43"/>
      <c r="BF21" s="51"/>
      <c r="BG21" s="43"/>
      <c r="BH21" s="23">
        <f t="shared" si="1"/>
        <v>6</v>
      </c>
    </row>
    <row r="22" spans="1:60" ht="123" customHeight="1">
      <c r="A22" s="40" t="s">
        <v>917</v>
      </c>
      <c r="B22" s="41">
        <v>2020</v>
      </c>
      <c r="C22" s="41" t="s">
        <v>918</v>
      </c>
      <c r="D22" s="41" t="s">
        <v>919</v>
      </c>
      <c r="E22" s="41" t="s">
        <v>28</v>
      </c>
      <c r="F22" s="41"/>
      <c r="G22" s="41" t="s">
        <v>18</v>
      </c>
      <c r="H22" s="41" t="s">
        <v>1225</v>
      </c>
      <c r="I22" s="41" t="s">
        <v>920</v>
      </c>
      <c r="J22" s="41" t="s">
        <v>75</v>
      </c>
      <c r="K22" s="41" t="s">
        <v>921</v>
      </c>
      <c r="L22" s="41" t="s">
        <v>924</v>
      </c>
      <c r="M22" s="41" t="s">
        <v>75</v>
      </c>
      <c r="N22" s="41" t="s">
        <v>1511</v>
      </c>
      <c r="O22" s="43" t="s">
        <v>723</v>
      </c>
      <c r="P22" s="41" t="s">
        <v>1512</v>
      </c>
      <c r="Q22" s="41" t="s">
        <v>1513</v>
      </c>
      <c r="R22" s="41" t="s">
        <v>1514</v>
      </c>
      <c r="S22" s="41" t="s">
        <v>75</v>
      </c>
      <c r="T22" s="41" t="s">
        <v>1515</v>
      </c>
      <c r="U22" s="41" t="s">
        <v>1516</v>
      </c>
      <c r="V22" s="42" t="s">
        <v>923</v>
      </c>
      <c r="W22" s="41" t="s">
        <v>94</v>
      </c>
      <c r="X22" s="41" t="s">
        <v>925</v>
      </c>
      <c r="Y22" s="41" t="s">
        <v>1517</v>
      </c>
      <c r="Z22" s="41" t="s">
        <v>75</v>
      </c>
      <c r="AA22" s="41" t="s">
        <v>926</v>
      </c>
      <c r="AB22" s="41" t="s">
        <v>927</v>
      </c>
      <c r="AC22" s="41" t="s">
        <v>199</v>
      </c>
      <c r="AD22" s="41" t="s">
        <v>297</v>
      </c>
      <c r="AE22" s="41"/>
      <c r="AF22" s="51" t="s">
        <v>24</v>
      </c>
      <c r="AG22" s="43"/>
      <c r="AH22" s="51"/>
      <c r="AI22" s="43"/>
      <c r="AJ22" s="51"/>
      <c r="AK22" s="43"/>
      <c r="AL22" s="51"/>
      <c r="AM22" s="43"/>
      <c r="AN22" s="51"/>
      <c r="AO22" s="43"/>
      <c r="AP22" s="51"/>
      <c r="AQ22" s="43"/>
      <c r="AR22" s="51"/>
      <c r="AS22" s="43"/>
      <c r="AT22" s="51"/>
      <c r="AU22" s="43"/>
      <c r="AV22" s="51"/>
      <c r="AW22" s="43"/>
      <c r="AX22" s="51"/>
      <c r="AY22" s="43"/>
      <c r="AZ22" s="51"/>
      <c r="BA22" s="43"/>
      <c r="BB22" s="51"/>
      <c r="BC22" s="43"/>
      <c r="BD22" s="51"/>
      <c r="BE22" s="43"/>
      <c r="BF22" s="51"/>
      <c r="BG22" s="43"/>
      <c r="BH22" s="23">
        <f t="shared" si="1"/>
        <v>1</v>
      </c>
    </row>
    <row r="23" spans="1:60" ht="123" customHeight="1">
      <c r="A23" s="107" t="s">
        <v>820</v>
      </c>
      <c r="B23" s="108">
        <v>2021</v>
      </c>
      <c r="C23" s="108" t="s">
        <v>829</v>
      </c>
      <c r="D23" s="108" t="s">
        <v>75</v>
      </c>
      <c r="E23" s="108" t="s">
        <v>51</v>
      </c>
      <c r="F23" s="108" t="s">
        <v>79</v>
      </c>
      <c r="G23" s="108" t="s">
        <v>62</v>
      </c>
      <c r="H23" s="108" t="s">
        <v>1225</v>
      </c>
      <c r="I23" s="108" t="s">
        <v>68</v>
      </c>
      <c r="J23" s="108" t="s">
        <v>1518</v>
      </c>
      <c r="K23" s="108" t="s">
        <v>75</v>
      </c>
      <c r="L23" s="108" t="s">
        <v>842</v>
      </c>
      <c r="M23" s="108" t="s">
        <v>77</v>
      </c>
      <c r="N23" s="108" t="s">
        <v>73</v>
      </c>
      <c r="O23" s="108" t="s">
        <v>54</v>
      </c>
      <c r="P23" s="108" t="s">
        <v>81</v>
      </c>
      <c r="Q23" s="108">
        <v>44</v>
      </c>
      <c r="R23" s="108">
        <v>43</v>
      </c>
      <c r="S23" s="108" t="s">
        <v>75</v>
      </c>
      <c r="T23" s="108" t="s">
        <v>1519</v>
      </c>
      <c r="U23" s="108" t="s">
        <v>1520</v>
      </c>
      <c r="V23" s="109" t="s">
        <v>843</v>
      </c>
      <c r="W23" s="108" t="s">
        <v>92</v>
      </c>
      <c r="X23" s="108" t="s">
        <v>1521</v>
      </c>
      <c r="Y23" s="108" t="s">
        <v>1522</v>
      </c>
      <c r="Z23" s="108" t="s">
        <v>1523</v>
      </c>
      <c r="AA23" s="108" t="s">
        <v>1524</v>
      </c>
      <c r="AB23" s="108" t="s">
        <v>306</v>
      </c>
      <c r="AC23" s="108" t="s">
        <v>844</v>
      </c>
      <c r="AD23" s="108" t="s">
        <v>845</v>
      </c>
      <c r="AE23" s="108" t="s">
        <v>1525</v>
      </c>
      <c r="AF23" s="51"/>
      <c r="AG23" s="43"/>
      <c r="AH23" s="51"/>
      <c r="AI23" s="43" t="s">
        <v>24</v>
      </c>
      <c r="AJ23" s="51"/>
      <c r="AK23" s="43"/>
      <c r="AL23" s="51"/>
      <c r="AM23" s="43"/>
      <c r="AN23" s="51"/>
      <c r="AO23" s="43"/>
      <c r="AP23" s="51"/>
      <c r="AQ23" s="43"/>
      <c r="AR23" s="51"/>
      <c r="AS23" s="43"/>
      <c r="AT23" s="51"/>
      <c r="AU23" s="43"/>
      <c r="AV23" s="51"/>
      <c r="AW23" s="43"/>
      <c r="AX23" s="51"/>
      <c r="AY23" s="43"/>
      <c r="AZ23" s="51"/>
      <c r="BA23" s="43"/>
      <c r="BB23" s="51"/>
      <c r="BC23" s="43"/>
      <c r="BD23" s="51"/>
      <c r="BE23" s="43"/>
      <c r="BF23" s="51"/>
      <c r="BG23" s="43"/>
      <c r="BH23" s="23">
        <f t="shared" si="1"/>
        <v>1</v>
      </c>
    </row>
    <row r="24" spans="1:60" ht="48">
      <c r="A24" s="40" t="s">
        <v>43</v>
      </c>
      <c r="B24" s="41">
        <v>2013</v>
      </c>
      <c r="C24" s="41" t="s">
        <v>714</v>
      </c>
      <c r="D24" s="41" t="s">
        <v>722</v>
      </c>
      <c r="E24" s="41" t="s">
        <v>15</v>
      </c>
      <c r="F24" s="41"/>
      <c r="G24" s="41" t="s">
        <v>18</v>
      </c>
      <c r="H24" s="41" t="s">
        <v>1225</v>
      </c>
      <c r="I24" s="41" t="s">
        <v>68</v>
      </c>
      <c r="J24" s="41" t="s">
        <v>201</v>
      </c>
      <c r="K24" s="41" t="s">
        <v>30</v>
      </c>
      <c r="L24" s="41" t="s">
        <v>770</v>
      </c>
      <c r="M24" s="41" t="s">
        <v>77</v>
      </c>
      <c r="N24" s="41" t="s">
        <v>86</v>
      </c>
      <c r="O24" s="41" t="s">
        <v>346</v>
      </c>
      <c r="P24" s="41" t="s">
        <v>55</v>
      </c>
      <c r="Q24" s="41">
        <v>41</v>
      </c>
      <c r="R24" s="41">
        <v>37</v>
      </c>
      <c r="S24" s="41" t="s">
        <v>305</v>
      </c>
      <c r="T24" s="41">
        <v>104</v>
      </c>
      <c r="U24" s="41">
        <v>94</v>
      </c>
      <c r="V24" s="42" t="s">
        <v>44</v>
      </c>
      <c r="W24" s="41" t="s">
        <v>75</v>
      </c>
      <c r="X24" s="41" t="s">
        <v>204</v>
      </c>
      <c r="Y24" s="41" t="s">
        <v>202</v>
      </c>
      <c r="Z24" s="41" t="s">
        <v>205</v>
      </c>
      <c r="AA24" s="41" t="s">
        <v>203</v>
      </c>
      <c r="AB24" s="41" t="s">
        <v>306</v>
      </c>
      <c r="AC24" s="41" t="s">
        <v>304</v>
      </c>
      <c r="AD24" s="41" t="s">
        <v>303</v>
      </c>
      <c r="AE24" s="41" t="s">
        <v>289</v>
      </c>
      <c r="AF24" s="51" t="s">
        <v>24</v>
      </c>
      <c r="AG24" s="43" t="s">
        <v>24</v>
      </c>
      <c r="AH24" s="51" t="s">
        <v>24</v>
      </c>
      <c r="AI24" s="43" t="s">
        <v>24</v>
      </c>
      <c r="AJ24" s="51" t="s">
        <v>24</v>
      </c>
      <c r="AK24" s="43"/>
      <c r="AL24" s="51"/>
      <c r="AM24" s="43"/>
      <c r="AN24" s="51"/>
      <c r="AO24" s="43" t="s">
        <v>24</v>
      </c>
      <c r="AP24" s="51"/>
      <c r="AQ24" s="43"/>
      <c r="AR24" s="51" t="s">
        <v>24</v>
      </c>
      <c r="AS24" s="43"/>
      <c r="AT24" s="51"/>
      <c r="AU24" s="43" t="s">
        <v>24</v>
      </c>
      <c r="AV24" s="51"/>
      <c r="AW24" s="43"/>
      <c r="AX24" s="51"/>
      <c r="AY24" s="43"/>
      <c r="AZ24" s="51"/>
      <c r="BA24" s="43" t="s">
        <v>24</v>
      </c>
      <c r="BB24" s="51"/>
      <c r="BC24" s="43"/>
      <c r="BD24" s="51"/>
      <c r="BE24" s="43"/>
      <c r="BF24" s="51"/>
      <c r="BG24" s="43"/>
      <c r="BH24" s="23">
        <f t="shared" si="1"/>
        <v>9</v>
      </c>
    </row>
    <row r="25" spans="1:60" ht="88" customHeight="1">
      <c r="A25" s="107" t="s">
        <v>347</v>
      </c>
      <c r="B25" s="108">
        <v>2020</v>
      </c>
      <c r="C25" s="108" t="s">
        <v>348</v>
      </c>
      <c r="D25" s="108" t="s">
        <v>75</v>
      </c>
      <c r="E25" s="108" t="s">
        <v>15</v>
      </c>
      <c r="F25" s="108"/>
      <c r="G25" s="108" t="s">
        <v>18</v>
      </c>
      <c r="H25" s="108" t="s">
        <v>1226</v>
      </c>
      <c r="I25" s="108" t="s">
        <v>113</v>
      </c>
      <c r="J25" s="108" t="s">
        <v>363</v>
      </c>
      <c r="K25" s="108" t="s">
        <v>218</v>
      </c>
      <c r="L25" s="108" t="s">
        <v>771</v>
      </c>
      <c r="M25" s="108" t="s">
        <v>77</v>
      </c>
      <c r="N25" s="108" t="s">
        <v>73</v>
      </c>
      <c r="O25" s="108" t="s">
        <v>220</v>
      </c>
      <c r="P25" s="108" t="s">
        <v>218</v>
      </c>
      <c r="Q25" s="108">
        <v>28</v>
      </c>
      <c r="R25" s="108">
        <v>27</v>
      </c>
      <c r="S25" s="108" t="s">
        <v>349</v>
      </c>
      <c r="T25" s="108">
        <v>45</v>
      </c>
      <c r="U25" s="108">
        <v>44</v>
      </c>
      <c r="V25" s="109" t="s">
        <v>350</v>
      </c>
      <c r="W25" s="108" t="s">
        <v>94</v>
      </c>
      <c r="X25" s="108">
        <v>100</v>
      </c>
      <c r="Y25" s="108" t="s">
        <v>188</v>
      </c>
      <c r="Z25" s="108">
        <v>100</v>
      </c>
      <c r="AA25" s="108" t="s">
        <v>188</v>
      </c>
      <c r="AB25" s="108" t="s">
        <v>306</v>
      </c>
      <c r="AC25" s="108" t="s">
        <v>735</v>
      </c>
      <c r="AD25" s="108" t="s">
        <v>303</v>
      </c>
      <c r="AE25" s="108"/>
      <c r="AF25" s="51"/>
      <c r="AG25" s="43"/>
      <c r="AH25" s="51"/>
      <c r="AI25" s="43"/>
      <c r="AJ25" s="51"/>
      <c r="AK25" s="43"/>
      <c r="AL25" s="51"/>
      <c r="AM25" s="43"/>
      <c r="AN25" s="51"/>
      <c r="AO25" s="43"/>
      <c r="AP25" s="51"/>
      <c r="AQ25" s="43"/>
      <c r="AR25" s="51"/>
      <c r="AS25" s="43" t="s">
        <v>24</v>
      </c>
      <c r="AT25" s="51"/>
      <c r="AU25" s="43"/>
      <c r="AV25" s="51"/>
      <c r="AW25" s="43"/>
      <c r="AX25" s="51" t="s">
        <v>24</v>
      </c>
      <c r="AY25" s="43"/>
      <c r="AZ25" s="51"/>
      <c r="BA25" s="43"/>
      <c r="BB25" s="51"/>
      <c r="BC25" s="43"/>
      <c r="BD25" s="51"/>
      <c r="BE25" s="43"/>
      <c r="BF25" s="51"/>
      <c r="BG25" s="43"/>
      <c r="BH25" s="23">
        <f t="shared" si="1"/>
        <v>2</v>
      </c>
    </row>
    <row r="26" spans="1:60" ht="88" customHeight="1">
      <c r="A26" s="40" t="s">
        <v>821</v>
      </c>
      <c r="B26" s="41">
        <v>2022</v>
      </c>
      <c r="C26" s="41" t="s">
        <v>828</v>
      </c>
      <c r="D26" s="41" t="s">
        <v>830</v>
      </c>
      <c r="E26" s="41" t="s">
        <v>51</v>
      </c>
      <c r="F26" s="41" t="s">
        <v>79</v>
      </c>
      <c r="G26" s="41" t="s">
        <v>18</v>
      </c>
      <c r="H26" s="41" t="s">
        <v>1225</v>
      </c>
      <c r="I26" s="41" t="s">
        <v>68</v>
      </c>
      <c r="J26" s="41" t="s">
        <v>846</v>
      </c>
      <c r="K26" s="41" t="s">
        <v>30</v>
      </c>
      <c r="L26" s="41" t="s">
        <v>847</v>
      </c>
      <c r="M26" s="41" t="s">
        <v>77</v>
      </c>
      <c r="N26" s="41" t="s">
        <v>848</v>
      </c>
      <c r="O26" s="41" t="s">
        <v>54</v>
      </c>
      <c r="P26" s="41" t="s">
        <v>849</v>
      </c>
      <c r="Q26" s="41">
        <v>62</v>
      </c>
      <c r="R26" s="41" t="s">
        <v>851</v>
      </c>
      <c r="S26" s="41" t="s">
        <v>850</v>
      </c>
      <c r="T26" s="41" t="s">
        <v>1526</v>
      </c>
      <c r="U26" s="41" t="s">
        <v>1527</v>
      </c>
      <c r="V26" s="42" t="s">
        <v>979</v>
      </c>
      <c r="W26" s="41" t="s">
        <v>94</v>
      </c>
      <c r="X26" s="41" t="s">
        <v>1528</v>
      </c>
      <c r="Y26" s="41" t="s">
        <v>1529</v>
      </c>
      <c r="Z26" s="41" t="s">
        <v>1530</v>
      </c>
      <c r="AA26" s="41" t="s">
        <v>1531</v>
      </c>
      <c r="AB26" s="41" t="s">
        <v>306</v>
      </c>
      <c r="AC26" s="41" t="s">
        <v>199</v>
      </c>
      <c r="AD26" s="41" t="s">
        <v>297</v>
      </c>
      <c r="AE26" s="41" t="s">
        <v>1876</v>
      </c>
      <c r="AF26" s="51" t="s">
        <v>24</v>
      </c>
      <c r="AG26" s="43"/>
      <c r="AH26" s="51"/>
      <c r="AI26" s="43" t="s">
        <v>24</v>
      </c>
      <c r="AJ26" s="51"/>
      <c r="AK26" s="43"/>
      <c r="AL26" s="51"/>
      <c r="AM26" s="43"/>
      <c r="AN26" s="51"/>
      <c r="AO26" s="43" t="s">
        <v>24</v>
      </c>
      <c r="AP26" s="51"/>
      <c r="AQ26" s="43"/>
      <c r="AR26" s="51"/>
      <c r="AS26" s="43"/>
      <c r="AT26" s="51"/>
      <c r="AU26" s="43"/>
      <c r="AV26" s="51"/>
      <c r="AW26" s="43"/>
      <c r="AX26" s="51"/>
      <c r="AY26" s="43"/>
      <c r="AZ26" s="51"/>
      <c r="BA26" s="43"/>
      <c r="BB26" s="51"/>
      <c r="BC26" s="43"/>
      <c r="BD26" s="51"/>
      <c r="BE26" s="43"/>
      <c r="BF26" s="51"/>
      <c r="BG26" s="43"/>
      <c r="BH26" s="23">
        <f t="shared" si="1"/>
        <v>3</v>
      </c>
    </row>
    <row r="27" spans="1:60" ht="135" customHeight="1">
      <c r="A27" s="107" t="s">
        <v>124</v>
      </c>
      <c r="B27" s="108">
        <v>2019</v>
      </c>
      <c r="C27" s="108" t="s">
        <v>715</v>
      </c>
      <c r="D27" s="108" t="s">
        <v>681</v>
      </c>
      <c r="E27" s="108" t="s">
        <v>51</v>
      </c>
      <c r="F27" s="108" t="s">
        <v>79</v>
      </c>
      <c r="G27" s="108" t="s">
        <v>18</v>
      </c>
      <c r="H27" s="108" t="s">
        <v>1226</v>
      </c>
      <c r="I27" s="108" t="s">
        <v>113</v>
      </c>
      <c r="J27" s="108" t="s">
        <v>143</v>
      </c>
      <c r="K27" s="108" t="s">
        <v>218</v>
      </c>
      <c r="L27" s="108" t="s">
        <v>772</v>
      </c>
      <c r="M27" s="108" t="s">
        <v>77</v>
      </c>
      <c r="N27" s="108" t="s">
        <v>86</v>
      </c>
      <c r="O27" s="108" t="s">
        <v>682</v>
      </c>
      <c r="P27" s="108" t="s">
        <v>1532</v>
      </c>
      <c r="Q27" s="108" t="s">
        <v>125</v>
      </c>
      <c r="R27" s="108" t="s">
        <v>126</v>
      </c>
      <c r="S27" s="108" t="s">
        <v>75</v>
      </c>
      <c r="T27" s="108" t="s">
        <v>125</v>
      </c>
      <c r="U27" s="108" t="s">
        <v>126</v>
      </c>
      <c r="V27" s="108">
        <v>3</v>
      </c>
      <c r="W27" s="108" t="s">
        <v>94</v>
      </c>
      <c r="X27" s="108" t="s">
        <v>75</v>
      </c>
      <c r="Y27" s="108" t="s">
        <v>1533</v>
      </c>
      <c r="Z27" s="108" t="s">
        <v>75</v>
      </c>
      <c r="AA27" s="108" t="s">
        <v>683</v>
      </c>
      <c r="AB27" s="108" t="s">
        <v>1882</v>
      </c>
      <c r="AC27" s="108" t="s">
        <v>304</v>
      </c>
      <c r="AD27" s="108" t="s">
        <v>684</v>
      </c>
      <c r="AE27" s="108" t="s">
        <v>1236</v>
      </c>
      <c r="AF27" s="51"/>
      <c r="AG27" s="43"/>
      <c r="AH27" s="51"/>
      <c r="AI27" s="43"/>
      <c r="AJ27" s="51"/>
      <c r="AK27" s="43"/>
      <c r="AL27" s="51"/>
      <c r="AM27" s="43"/>
      <c r="AN27" s="51"/>
      <c r="AO27" s="43"/>
      <c r="AP27" s="51"/>
      <c r="AQ27" s="43"/>
      <c r="AR27" s="51"/>
      <c r="AS27" s="43"/>
      <c r="AT27" s="51"/>
      <c r="AU27" s="43"/>
      <c r="AV27" s="51"/>
      <c r="AW27" s="43"/>
      <c r="AX27" s="51" t="s">
        <v>24</v>
      </c>
      <c r="AY27" s="43"/>
      <c r="AZ27" s="51"/>
      <c r="BA27" s="43"/>
      <c r="BB27" s="51"/>
      <c r="BC27" s="43"/>
      <c r="BD27" s="51"/>
      <c r="BE27" s="43"/>
      <c r="BF27" s="51"/>
      <c r="BG27" s="43"/>
      <c r="BH27" s="23">
        <f t="shared" si="1"/>
        <v>1</v>
      </c>
    </row>
    <row r="28" spans="1:60" ht="48">
      <c r="A28" s="40" t="s">
        <v>671</v>
      </c>
      <c r="B28" s="41">
        <v>2003</v>
      </c>
      <c r="C28" s="41" t="s">
        <v>672</v>
      </c>
      <c r="D28" s="41" t="s">
        <v>673</v>
      </c>
      <c r="E28" s="41" t="s">
        <v>28</v>
      </c>
      <c r="F28" s="41"/>
      <c r="G28" s="41" t="s">
        <v>62</v>
      </c>
      <c r="H28" s="41" t="s">
        <v>1225</v>
      </c>
      <c r="I28" s="41" t="s">
        <v>68</v>
      </c>
      <c r="J28" s="41" t="s">
        <v>674</v>
      </c>
      <c r="K28" s="41" t="s">
        <v>75</v>
      </c>
      <c r="L28" s="41" t="s">
        <v>773</v>
      </c>
      <c r="M28" s="41" t="s">
        <v>77</v>
      </c>
      <c r="N28" s="41" t="s">
        <v>86</v>
      </c>
      <c r="O28" s="41" t="s">
        <v>75</v>
      </c>
      <c r="P28" s="41" t="s">
        <v>75</v>
      </c>
      <c r="Q28" s="41" t="s">
        <v>75</v>
      </c>
      <c r="R28" s="41" t="s">
        <v>75</v>
      </c>
      <c r="S28" s="41" t="s">
        <v>75</v>
      </c>
      <c r="T28" s="41" t="s">
        <v>75</v>
      </c>
      <c r="U28" s="41">
        <v>93</v>
      </c>
      <c r="V28" s="42" t="s">
        <v>380</v>
      </c>
      <c r="W28" s="41" t="s">
        <v>218</v>
      </c>
      <c r="X28" s="41" t="s">
        <v>1534</v>
      </c>
      <c r="Y28" s="41" t="s">
        <v>75</v>
      </c>
      <c r="Z28" s="41" t="s">
        <v>75</v>
      </c>
      <c r="AA28" s="41" t="s">
        <v>75</v>
      </c>
      <c r="AB28" s="41" t="s">
        <v>675</v>
      </c>
      <c r="AC28" s="41" t="s">
        <v>199</v>
      </c>
      <c r="AD28" s="41" t="s">
        <v>297</v>
      </c>
      <c r="AE28" s="41" t="s">
        <v>676</v>
      </c>
      <c r="AF28" s="51"/>
      <c r="AG28" s="43"/>
      <c r="AH28" s="51"/>
      <c r="AI28" s="43"/>
      <c r="AJ28" s="51"/>
      <c r="AK28" s="43"/>
      <c r="AL28" s="51"/>
      <c r="AM28" s="43"/>
      <c r="AN28" s="51"/>
      <c r="AO28" s="43"/>
      <c r="AP28" s="51"/>
      <c r="AQ28" s="43"/>
      <c r="AR28" s="51"/>
      <c r="AS28" s="43"/>
      <c r="AT28" s="51"/>
      <c r="AU28" s="43"/>
      <c r="AV28" s="51"/>
      <c r="AW28" s="43"/>
      <c r="AX28" s="51"/>
      <c r="AY28" s="43"/>
      <c r="AZ28" s="51"/>
      <c r="BA28" s="43"/>
      <c r="BB28" s="51"/>
      <c r="BC28" s="43"/>
      <c r="BD28" s="51"/>
      <c r="BE28" s="43" t="s">
        <v>24</v>
      </c>
      <c r="BF28" s="51"/>
      <c r="BG28" s="43"/>
      <c r="BH28" s="23">
        <f t="shared" si="1"/>
        <v>1</v>
      </c>
    </row>
    <row r="29" spans="1:60" ht="48">
      <c r="A29" s="107" t="s">
        <v>172</v>
      </c>
      <c r="B29" s="108">
        <v>2016</v>
      </c>
      <c r="C29" s="108" t="s">
        <v>716</v>
      </c>
      <c r="D29" s="108" t="s">
        <v>75</v>
      </c>
      <c r="E29" s="108" t="s">
        <v>15</v>
      </c>
      <c r="F29" s="108"/>
      <c r="G29" s="108" t="s">
        <v>18</v>
      </c>
      <c r="H29" s="108" t="s">
        <v>1225</v>
      </c>
      <c r="I29" s="108" t="s">
        <v>68</v>
      </c>
      <c r="J29" s="108" t="s">
        <v>174</v>
      </c>
      <c r="K29" s="108" t="s">
        <v>30</v>
      </c>
      <c r="L29" s="108" t="s">
        <v>774</v>
      </c>
      <c r="M29" s="108" t="s">
        <v>77</v>
      </c>
      <c r="N29" s="108" t="s">
        <v>176</v>
      </c>
      <c r="O29" s="108" t="s">
        <v>54</v>
      </c>
      <c r="P29" s="108" t="s">
        <v>177</v>
      </c>
      <c r="Q29" s="108">
        <v>58</v>
      </c>
      <c r="R29" s="108">
        <v>45</v>
      </c>
      <c r="S29" s="108" t="s">
        <v>173</v>
      </c>
      <c r="T29" s="108">
        <v>375</v>
      </c>
      <c r="U29" s="108">
        <v>327</v>
      </c>
      <c r="V29" s="109" t="s">
        <v>178</v>
      </c>
      <c r="W29" s="108" t="s">
        <v>92</v>
      </c>
      <c r="X29" s="108" t="s">
        <v>175</v>
      </c>
      <c r="Y29" s="108" t="s">
        <v>179</v>
      </c>
      <c r="Z29" s="108" t="s">
        <v>75</v>
      </c>
      <c r="AA29" s="108" t="s">
        <v>180</v>
      </c>
      <c r="AB29" s="108" t="s">
        <v>306</v>
      </c>
      <c r="AC29" s="108" t="s">
        <v>199</v>
      </c>
      <c r="AD29" s="108" t="s">
        <v>297</v>
      </c>
      <c r="AE29" s="108" t="s">
        <v>345</v>
      </c>
      <c r="AF29" s="51"/>
      <c r="AG29" s="43"/>
      <c r="AH29" s="51"/>
      <c r="AI29" s="43"/>
      <c r="AJ29" s="51"/>
      <c r="AK29" s="43"/>
      <c r="AL29" s="51"/>
      <c r="AM29" s="43"/>
      <c r="AN29" s="51"/>
      <c r="AO29" s="43"/>
      <c r="AP29" s="51"/>
      <c r="AQ29" s="43"/>
      <c r="AR29" s="51"/>
      <c r="AS29" s="43"/>
      <c r="AT29" s="51"/>
      <c r="AU29" s="43" t="s">
        <v>24</v>
      </c>
      <c r="AV29" s="51" t="s">
        <v>24</v>
      </c>
      <c r="AW29" s="43"/>
      <c r="AX29" s="51"/>
      <c r="AY29" s="43"/>
      <c r="AZ29" s="51"/>
      <c r="BA29" s="43"/>
      <c r="BB29" s="51"/>
      <c r="BC29" s="43"/>
      <c r="BD29" s="51"/>
      <c r="BE29" s="43"/>
      <c r="BF29" s="51"/>
      <c r="BG29" s="43"/>
      <c r="BH29" s="23">
        <f t="shared" si="1"/>
        <v>2</v>
      </c>
    </row>
    <row r="30" spans="1:60" ht="72">
      <c r="A30" s="40" t="s">
        <v>378</v>
      </c>
      <c r="B30" s="41">
        <v>2017</v>
      </c>
      <c r="C30" s="41" t="s">
        <v>1535</v>
      </c>
      <c r="D30" s="41" t="s">
        <v>75</v>
      </c>
      <c r="E30" s="41" t="s">
        <v>15</v>
      </c>
      <c r="F30" s="41"/>
      <c r="G30" s="41" t="s">
        <v>18</v>
      </c>
      <c r="H30" s="41" t="s">
        <v>1226</v>
      </c>
      <c r="I30" s="41" t="s">
        <v>113</v>
      </c>
      <c r="J30" s="41" t="s">
        <v>379</v>
      </c>
      <c r="K30" s="41" t="s">
        <v>218</v>
      </c>
      <c r="L30" s="41" t="s">
        <v>775</v>
      </c>
      <c r="M30" s="41" t="s">
        <v>354</v>
      </c>
      <c r="N30" s="41" t="s">
        <v>73</v>
      </c>
      <c r="O30" s="41" t="s">
        <v>220</v>
      </c>
      <c r="P30" s="41" t="s">
        <v>218</v>
      </c>
      <c r="Q30" s="41">
        <v>44</v>
      </c>
      <c r="R30" s="41">
        <v>44</v>
      </c>
      <c r="S30" s="41" t="s">
        <v>381</v>
      </c>
      <c r="T30" s="41">
        <v>50</v>
      </c>
      <c r="U30" s="41">
        <v>50</v>
      </c>
      <c r="V30" s="42" t="s">
        <v>380</v>
      </c>
      <c r="W30" s="41" t="s">
        <v>1870</v>
      </c>
      <c r="X30" s="41">
        <v>100</v>
      </c>
      <c r="Y30" s="41" t="s">
        <v>188</v>
      </c>
      <c r="Z30" s="41">
        <v>100</v>
      </c>
      <c r="AA30" s="41" t="s">
        <v>188</v>
      </c>
      <c r="AB30" s="41" t="s">
        <v>382</v>
      </c>
      <c r="AC30" s="41" t="s">
        <v>199</v>
      </c>
      <c r="AD30" s="41" t="s">
        <v>297</v>
      </c>
      <c r="AE30" s="41" t="s">
        <v>1536</v>
      </c>
      <c r="AF30" s="51"/>
      <c r="AG30" s="43"/>
      <c r="AH30" s="51"/>
      <c r="AI30" s="43"/>
      <c r="AJ30" s="51"/>
      <c r="AK30" s="43"/>
      <c r="AL30" s="51"/>
      <c r="AM30" s="43"/>
      <c r="AN30" s="51"/>
      <c r="AO30" s="43"/>
      <c r="AP30" s="51"/>
      <c r="AQ30" s="43"/>
      <c r="AR30" s="51"/>
      <c r="AS30" s="43" t="s">
        <v>24</v>
      </c>
      <c r="AT30" s="51"/>
      <c r="AU30" s="43"/>
      <c r="AV30" s="51"/>
      <c r="AW30" s="43"/>
      <c r="AX30" s="51" t="s">
        <v>24</v>
      </c>
      <c r="AY30" s="43" t="s">
        <v>24</v>
      </c>
      <c r="AZ30" s="51"/>
      <c r="BA30" s="43"/>
      <c r="BB30" s="51"/>
      <c r="BC30" s="43"/>
      <c r="BD30" s="51"/>
      <c r="BE30" s="43"/>
      <c r="BF30" s="51"/>
      <c r="BG30" s="43"/>
      <c r="BH30" s="23">
        <f t="shared" si="1"/>
        <v>3</v>
      </c>
    </row>
    <row r="31" spans="1:60" ht="72">
      <c r="A31" s="107" t="s">
        <v>351</v>
      </c>
      <c r="B31" s="108">
        <v>2020</v>
      </c>
      <c r="C31" s="108" t="s">
        <v>352</v>
      </c>
      <c r="D31" s="108" t="s">
        <v>353</v>
      </c>
      <c r="E31" s="108" t="s">
        <v>51</v>
      </c>
      <c r="F31" s="108" t="s">
        <v>79</v>
      </c>
      <c r="G31" s="108" t="s">
        <v>18</v>
      </c>
      <c r="H31" s="108" t="s">
        <v>1226</v>
      </c>
      <c r="I31" s="108" t="s">
        <v>113</v>
      </c>
      <c r="J31" s="108" t="s">
        <v>362</v>
      </c>
      <c r="K31" s="108" t="s">
        <v>218</v>
      </c>
      <c r="L31" s="108" t="s">
        <v>776</v>
      </c>
      <c r="M31" s="108" t="s">
        <v>354</v>
      </c>
      <c r="N31" s="108" t="s">
        <v>73</v>
      </c>
      <c r="O31" s="108" t="s">
        <v>220</v>
      </c>
      <c r="P31" s="108" t="s">
        <v>218</v>
      </c>
      <c r="Q31" s="108">
        <v>22</v>
      </c>
      <c r="R31" s="108">
        <v>22</v>
      </c>
      <c r="S31" s="108" t="s">
        <v>355</v>
      </c>
      <c r="T31" s="108">
        <v>31</v>
      </c>
      <c r="U31" s="108">
        <v>28</v>
      </c>
      <c r="V31" s="109" t="s">
        <v>356</v>
      </c>
      <c r="W31" s="108" t="s">
        <v>1871</v>
      </c>
      <c r="X31" s="108" t="s">
        <v>75</v>
      </c>
      <c r="Y31" s="108" t="s">
        <v>359</v>
      </c>
      <c r="Z31" s="108" t="s">
        <v>75</v>
      </c>
      <c r="AA31" s="108"/>
      <c r="AB31" s="108" t="s">
        <v>357</v>
      </c>
      <c r="AC31" s="108" t="s">
        <v>735</v>
      </c>
      <c r="AD31" s="108" t="s">
        <v>358</v>
      </c>
      <c r="AE31" s="108" t="s">
        <v>1231</v>
      </c>
      <c r="AF31" s="51"/>
      <c r="AG31" s="43"/>
      <c r="AH31" s="51"/>
      <c r="AI31" s="43"/>
      <c r="AJ31" s="51"/>
      <c r="AK31" s="43"/>
      <c r="AL31" s="51"/>
      <c r="AM31" s="43"/>
      <c r="AN31" s="51"/>
      <c r="AO31" s="43"/>
      <c r="AP31" s="51"/>
      <c r="AQ31" s="43"/>
      <c r="AR31" s="51"/>
      <c r="AS31" s="43" t="s">
        <v>24</v>
      </c>
      <c r="AT31" s="51"/>
      <c r="AU31" s="43"/>
      <c r="AV31" s="51"/>
      <c r="AW31" s="43"/>
      <c r="AX31" s="51" t="s">
        <v>24</v>
      </c>
      <c r="AY31" s="43"/>
      <c r="AZ31" s="51"/>
      <c r="BA31" s="43"/>
      <c r="BB31" s="51"/>
      <c r="BC31" s="43"/>
      <c r="BD31" s="51" t="s">
        <v>24</v>
      </c>
      <c r="BE31" s="43"/>
      <c r="BF31" s="51"/>
      <c r="BG31" s="43"/>
      <c r="BH31" s="23">
        <f t="shared" si="1"/>
        <v>3</v>
      </c>
    </row>
    <row r="32" spans="1:60" ht="108">
      <c r="A32" s="40" t="s">
        <v>127</v>
      </c>
      <c r="B32" s="41">
        <v>2019</v>
      </c>
      <c r="C32" s="41" t="s">
        <v>717</v>
      </c>
      <c r="D32" s="41" t="s">
        <v>685</v>
      </c>
      <c r="E32" s="41" t="s">
        <v>51</v>
      </c>
      <c r="F32" s="41" t="s">
        <v>79</v>
      </c>
      <c r="G32" s="41" t="s">
        <v>18</v>
      </c>
      <c r="H32" s="41" t="s">
        <v>1226</v>
      </c>
      <c r="I32" s="41" t="s">
        <v>113</v>
      </c>
      <c r="J32" s="41" t="s">
        <v>143</v>
      </c>
      <c r="K32" s="41" t="s">
        <v>218</v>
      </c>
      <c r="L32" s="41" t="s">
        <v>777</v>
      </c>
      <c r="M32" s="41" t="s">
        <v>75</v>
      </c>
      <c r="N32" s="41" t="s">
        <v>86</v>
      </c>
      <c r="O32" s="41" t="s">
        <v>1865</v>
      </c>
      <c r="P32" s="41" t="s">
        <v>128</v>
      </c>
      <c r="Q32" s="41" t="s">
        <v>1537</v>
      </c>
      <c r="R32" s="41" t="s">
        <v>1538</v>
      </c>
      <c r="S32" s="41" t="s">
        <v>129</v>
      </c>
      <c r="T32" s="41" t="s">
        <v>1537</v>
      </c>
      <c r="U32" s="41" t="s">
        <v>1538</v>
      </c>
      <c r="V32" s="42" t="s">
        <v>133</v>
      </c>
      <c r="W32" s="41" t="s">
        <v>94</v>
      </c>
      <c r="X32" s="41" t="s">
        <v>1539</v>
      </c>
      <c r="Y32" s="41" t="s">
        <v>1540</v>
      </c>
      <c r="Z32" s="41" t="s">
        <v>75</v>
      </c>
      <c r="AA32" s="41" t="s">
        <v>1541</v>
      </c>
      <c r="AB32" s="41" t="s">
        <v>131</v>
      </c>
      <c r="AC32" s="41" t="s">
        <v>304</v>
      </c>
      <c r="AD32" s="41" t="s">
        <v>688</v>
      </c>
      <c r="AE32" s="41" t="s">
        <v>130</v>
      </c>
      <c r="AF32" s="51"/>
      <c r="AG32" s="43"/>
      <c r="AH32" s="51"/>
      <c r="AI32" s="43"/>
      <c r="AJ32" s="51"/>
      <c r="AK32" s="43"/>
      <c r="AL32" s="51"/>
      <c r="AM32" s="43"/>
      <c r="AN32" s="51"/>
      <c r="AO32" s="43"/>
      <c r="AP32" s="51"/>
      <c r="AQ32" s="43"/>
      <c r="AR32" s="51"/>
      <c r="AS32" s="43"/>
      <c r="AT32" s="51"/>
      <c r="AU32" s="43"/>
      <c r="AV32" s="51"/>
      <c r="AW32" s="43"/>
      <c r="AX32" s="51" t="s">
        <v>24</v>
      </c>
      <c r="AY32" s="43"/>
      <c r="AZ32" s="51"/>
      <c r="BA32" s="43"/>
      <c r="BB32" s="51"/>
      <c r="BC32" s="43"/>
      <c r="BD32" s="51"/>
      <c r="BE32" s="43"/>
      <c r="BF32" s="51"/>
      <c r="BG32" s="43"/>
      <c r="BH32" s="23">
        <f t="shared" si="1"/>
        <v>1</v>
      </c>
    </row>
    <row r="33" spans="1:60" ht="72">
      <c r="A33" s="107" t="s">
        <v>132</v>
      </c>
      <c r="B33" s="108">
        <v>2019</v>
      </c>
      <c r="C33" s="108" t="s">
        <v>718</v>
      </c>
      <c r="D33" s="108"/>
      <c r="E33" s="108" t="s">
        <v>51</v>
      </c>
      <c r="F33" s="108" t="s">
        <v>79</v>
      </c>
      <c r="G33" s="108" t="s">
        <v>18</v>
      </c>
      <c r="H33" s="108" t="s">
        <v>1226</v>
      </c>
      <c r="I33" s="108" t="s">
        <v>113</v>
      </c>
      <c r="J33" s="108" t="s">
        <v>143</v>
      </c>
      <c r="K33" s="108" t="s">
        <v>218</v>
      </c>
      <c r="L33" s="108" t="s">
        <v>778</v>
      </c>
      <c r="M33" s="108" t="s">
        <v>75</v>
      </c>
      <c r="N33" s="108" t="s">
        <v>75</v>
      </c>
      <c r="O33" s="108" t="s">
        <v>54</v>
      </c>
      <c r="P33" s="108" t="s">
        <v>128</v>
      </c>
      <c r="Q33" s="108">
        <v>20</v>
      </c>
      <c r="R33" s="108">
        <v>16</v>
      </c>
      <c r="S33" s="108">
        <v>46</v>
      </c>
      <c r="T33" s="108">
        <v>20</v>
      </c>
      <c r="U33" s="108">
        <v>16</v>
      </c>
      <c r="V33" s="109" t="s">
        <v>134</v>
      </c>
      <c r="W33" s="108" t="s">
        <v>94</v>
      </c>
      <c r="X33" s="108" t="s">
        <v>135</v>
      </c>
      <c r="Y33" s="108" t="s">
        <v>687</v>
      </c>
      <c r="Z33" s="108"/>
      <c r="AA33" s="108" t="s">
        <v>686</v>
      </c>
      <c r="AB33" s="108" t="s">
        <v>131</v>
      </c>
      <c r="AC33" s="108"/>
      <c r="AD33" s="108"/>
      <c r="AE33" s="129" t="s">
        <v>1005</v>
      </c>
      <c r="AF33" s="51"/>
      <c r="AG33" s="43"/>
      <c r="AH33" s="51"/>
      <c r="AI33" s="43"/>
      <c r="AJ33" s="51"/>
      <c r="AK33" s="43"/>
      <c r="AL33" s="51"/>
      <c r="AM33" s="43"/>
      <c r="AN33" s="51"/>
      <c r="AO33" s="43"/>
      <c r="AP33" s="51"/>
      <c r="AQ33" s="43"/>
      <c r="AR33" s="51"/>
      <c r="AS33" s="43"/>
      <c r="AT33" s="51"/>
      <c r="AU33" s="43"/>
      <c r="AV33" s="51"/>
      <c r="AW33" s="43"/>
      <c r="AX33" s="51" t="s">
        <v>24</v>
      </c>
      <c r="AY33" s="43"/>
      <c r="AZ33" s="51"/>
      <c r="BA33" s="43"/>
      <c r="BB33" s="51"/>
      <c r="BC33" s="43"/>
      <c r="BD33" s="51"/>
      <c r="BE33" s="43"/>
      <c r="BF33" s="51"/>
      <c r="BG33" s="43"/>
      <c r="BH33" s="23">
        <f t="shared" si="1"/>
        <v>1</v>
      </c>
    </row>
    <row r="34" spans="1:60" ht="84">
      <c r="A34" s="40" t="s">
        <v>370</v>
      </c>
      <c r="B34" s="41">
        <v>2018</v>
      </c>
      <c r="C34" s="41" t="s">
        <v>371</v>
      </c>
      <c r="D34" s="41" t="s">
        <v>372</v>
      </c>
      <c r="E34" s="41" t="s">
        <v>15</v>
      </c>
      <c r="F34" s="41"/>
      <c r="G34" s="41" t="s">
        <v>62</v>
      </c>
      <c r="H34" s="41" t="s">
        <v>1226</v>
      </c>
      <c r="I34" s="41" t="s">
        <v>113</v>
      </c>
      <c r="J34" s="41" t="s">
        <v>15</v>
      </c>
      <c r="K34" s="41" t="s">
        <v>218</v>
      </c>
      <c r="L34" s="41" t="s">
        <v>779</v>
      </c>
      <c r="M34" s="41" t="s">
        <v>354</v>
      </c>
      <c r="N34" s="41" t="s">
        <v>73</v>
      </c>
      <c r="O34" s="41" t="s">
        <v>220</v>
      </c>
      <c r="P34" s="41" t="s">
        <v>218</v>
      </c>
      <c r="Q34" s="41">
        <v>56</v>
      </c>
      <c r="R34" s="41">
        <v>55</v>
      </c>
      <c r="S34" s="41" t="s">
        <v>375</v>
      </c>
      <c r="T34" s="41">
        <v>56</v>
      </c>
      <c r="U34" s="41">
        <v>55</v>
      </c>
      <c r="V34" s="42" t="s">
        <v>374</v>
      </c>
      <c r="W34" s="41" t="s">
        <v>75</v>
      </c>
      <c r="X34" s="41">
        <v>100</v>
      </c>
      <c r="Y34" s="41" t="s">
        <v>188</v>
      </c>
      <c r="Z34" s="41">
        <v>100</v>
      </c>
      <c r="AA34" s="41" t="s">
        <v>188</v>
      </c>
      <c r="AB34" s="41" t="s">
        <v>376</v>
      </c>
      <c r="AC34" s="41" t="s">
        <v>735</v>
      </c>
      <c r="AD34" s="41" t="s">
        <v>373</v>
      </c>
      <c r="AE34" s="41" t="s">
        <v>377</v>
      </c>
      <c r="AF34" s="51"/>
      <c r="AG34" s="43"/>
      <c r="AH34" s="51"/>
      <c r="AI34" s="43"/>
      <c r="AJ34" s="51"/>
      <c r="AK34" s="43"/>
      <c r="AL34" s="51"/>
      <c r="AM34" s="43"/>
      <c r="AN34" s="51"/>
      <c r="AO34" s="43"/>
      <c r="AP34" s="51"/>
      <c r="AQ34" s="43"/>
      <c r="AR34" s="51"/>
      <c r="AS34" s="43" t="s">
        <v>24</v>
      </c>
      <c r="AT34" s="51"/>
      <c r="AU34" s="43"/>
      <c r="AV34" s="51"/>
      <c r="AW34" s="43"/>
      <c r="AX34" s="51" t="s">
        <v>24</v>
      </c>
      <c r="AY34" s="43"/>
      <c r="AZ34" s="51"/>
      <c r="BA34" s="43"/>
      <c r="BB34" s="51"/>
      <c r="BC34" s="43"/>
      <c r="BD34" s="51"/>
      <c r="BE34" s="43"/>
      <c r="BF34" s="51"/>
      <c r="BG34" s="43"/>
      <c r="BH34" s="23">
        <f t="shared" si="1"/>
        <v>2</v>
      </c>
    </row>
    <row r="35" spans="1:60" ht="84">
      <c r="A35" s="107" t="s">
        <v>822</v>
      </c>
      <c r="B35" s="108">
        <v>2019</v>
      </c>
      <c r="C35" s="108" t="s">
        <v>827</v>
      </c>
      <c r="D35" s="108" t="s">
        <v>950</v>
      </c>
      <c r="E35" s="108" t="s">
        <v>15</v>
      </c>
      <c r="F35" s="108"/>
      <c r="G35" s="108" t="s">
        <v>62</v>
      </c>
      <c r="H35" s="108" t="s">
        <v>1228</v>
      </c>
      <c r="I35" s="108" t="s">
        <v>951</v>
      </c>
      <c r="J35" s="108" t="s">
        <v>539</v>
      </c>
      <c r="K35" s="108" t="s">
        <v>30</v>
      </c>
      <c r="L35" s="108" t="s">
        <v>952</v>
      </c>
      <c r="M35" s="108" t="s">
        <v>77</v>
      </c>
      <c r="N35" s="108" t="s">
        <v>1228</v>
      </c>
      <c r="O35" s="108" t="s">
        <v>54</v>
      </c>
      <c r="P35" s="108" t="s">
        <v>57</v>
      </c>
      <c r="Q35" s="108" t="s">
        <v>75</v>
      </c>
      <c r="R35" s="108" t="s">
        <v>953</v>
      </c>
      <c r="S35" s="108" t="s">
        <v>955</v>
      </c>
      <c r="T35" s="108" t="s">
        <v>75</v>
      </c>
      <c r="U35" s="108" t="s">
        <v>954</v>
      </c>
      <c r="V35" s="109" t="s">
        <v>963</v>
      </c>
      <c r="W35" s="108" t="s">
        <v>75</v>
      </c>
      <c r="X35" s="108" t="s">
        <v>956</v>
      </c>
      <c r="Y35" s="108" t="s">
        <v>956</v>
      </c>
      <c r="Z35" s="108" t="s">
        <v>956</v>
      </c>
      <c r="AA35" s="108" t="s">
        <v>956</v>
      </c>
      <c r="AB35" s="108" t="s">
        <v>957</v>
      </c>
      <c r="AC35" s="108" t="s">
        <v>199</v>
      </c>
      <c r="AD35" s="108" t="s">
        <v>297</v>
      </c>
      <c r="AE35" s="108" t="s">
        <v>1237</v>
      </c>
      <c r="AF35" s="51"/>
      <c r="AG35" s="43"/>
      <c r="AH35" s="51"/>
      <c r="AI35" s="43" t="s">
        <v>24</v>
      </c>
      <c r="AJ35" s="51"/>
      <c r="AK35" s="43"/>
      <c r="AL35" s="51"/>
      <c r="AM35" s="43"/>
      <c r="AN35" s="51"/>
      <c r="AO35" s="43"/>
      <c r="AP35" s="51"/>
      <c r="AQ35" s="43"/>
      <c r="AR35" s="51"/>
      <c r="AS35" s="43"/>
      <c r="AT35" s="51"/>
      <c r="AU35" s="43"/>
      <c r="AV35" s="51"/>
      <c r="AW35" s="43"/>
      <c r="AX35" s="51"/>
      <c r="AY35" s="43"/>
      <c r="AZ35" s="51"/>
      <c r="BA35" s="43"/>
      <c r="BB35" s="51"/>
      <c r="BC35" s="43"/>
      <c r="BD35" s="51"/>
      <c r="BE35" s="43"/>
      <c r="BF35" s="51"/>
      <c r="BG35" s="43"/>
      <c r="BH35" s="23">
        <f t="shared" si="1"/>
        <v>1</v>
      </c>
    </row>
    <row r="36" spans="1:60" ht="108">
      <c r="A36" s="40" t="s">
        <v>822</v>
      </c>
      <c r="B36" s="41">
        <v>2021</v>
      </c>
      <c r="C36" s="41" t="s">
        <v>826</v>
      </c>
      <c r="D36" s="41" t="s">
        <v>959</v>
      </c>
      <c r="E36" s="41" t="s">
        <v>15</v>
      </c>
      <c r="F36" s="41"/>
      <c r="G36" s="41" t="s">
        <v>62</v>
      </c>
      <c r="H36" s="41" t="s">
        <v>1225</v>
      </c>
      <c r="I36" s="41" t="s">
        <v>958</v>
      </c>
      <c r="J36" s="41" t="s">
        <v>15</v>
      </c>
      <c r="K36" s="41" t="s">
        <v>75</v>
      </c>
      <c r="L36" s="41" t="s">
        <v>952</v>
      </c>
      <c r="M36" s="41" t="s">
        <v>77</v>
      </c>
      <c r="N36" s="41" t="s">
        <v>73</v>
      </c>
      <c r="O36" s="41" t="s">
        <v>54</v>
      </c>
      <c r="P36" s="41" t="s">
        <v>57</v>
      </c>
      <c r="Q36" s="41" t="s">
        <v>75</v>
      </c>
      <c r="R36" s="41">
        <v>738</v>
      </c>
      <c r="S36" s="41" t="s">
        <v>961</v>
      </c>
      <c r="T36" s="41" t="s">
        <v>75</v>
      </c>
      <c r="U36" s="41" t="s">
        <v>960</v>
      </c>
      <c r="V36" s="42" t="s">
        <v>962</v>
      </c>
      <c r="W36" s="41" t="s">
        <v>75</v>
      </c>
      <c r="X36" s="41" t="s">
        <v>964</v>
      </c>
      <c r="Y36" s="41" t="s">
        <v>965</v>
      </c>
      <c r="Z36" s="41" t="s">
        <v>75</v>
      </c>
      <c r="AA36" s="41" t="s">
        <v>75</v>
      </c>
      <c r="AB36" s="41" t="s">
        <v>966</v>
      </c>
      <c r="AC36" s="41" t="s">
        <v>199</v>
      </c>
      <c r="AD36" s="41" t="s">
        <v>297</v>
      </c>
      <c r="AE36" s="41" t="s">
        <v>1238</v>
      </c>
      <c r="AF36" s="51"/>
      <c r="AG36" s="43"/>
      <c r="AH36" s="51"/>
      <c r="AI36" s="43" t="s">
        <v>24</v>
      </c>
      <c r="AJ36" s="51"/>
      <c r="AK36" s="43"/>
      <c r="AL36" s="51"/>
      <c r="AM36" s="43"/>
      <c r="AN36" s="51"/>
      <c r="AO36" s="43"/>
      <c r="AP36" s="51"/>
      <c r="AQ36" s="43"/>
      <c r="AR36" s="51"/>
      <c r="AS36" s="43"/>
      <c r="AT36" s="51"/>
      <c r="AU36" s="43"/>
      <c r="AV36" s="51"/>
      <c r="AW36" s="43"/>
      <c r="AX36" s="51"/>
      <c r="AY36" s="43"/>
      <c r="AZ36" s="51"/>
      <c r="BA36" s="43"/>
      <c r="BB36" s="51"/>
      <c r="BC36" s="43"/>
      <c r="BD36" s="51"/>
      <c r="BE36" s="43"/>
      <c r="BF36" s="51"/>
      <c r="BG36" s="43"/>
      <c r="BH36" s="23">
        <f t="shared" si="1"/>
        <v>1</v>
      </c>
    </row>
    <row r="37" spans="1:60" ht="60">
      <c r="A37" s="107" t="s">
        <v>65</v>
      </c>
      <c r="B37" s="108">
        <v>2006</v>
      </c>
      <c r="C37" s="108" t="s">
        <v>537</v>
      </c>
      <c r="D37" s="108" t="s">
        <v>75</v>
      </c>
      <c r="E37" s="108" t="s">
        <v>15</v>
      </c>
      <c r="F37" s="108"/>
      <c r="G37" s="108" t="s">
        <v>18</v>
      </c>
      <c r="H37" s="108" t="s">
        <v>1225</v>
      </c>
      <c r="I37" s="108" t="s">
        <v>538</v>
      </c>
      <c r="J37" s="108" t="s">
        <v>539</v>
      </c>
      <c r="K37" s="108" t="s">
        <v>30</v>
      </c>
      <c r="L37" s="108" t="s">
        <v>780</v>
      </c>
      <c r="M37" s="108" t="s">
        <v>77</v>
      </c>
      <c r="N37" s="108" t="s">
        <v>86</v>
      </c>
      <c r="O37" s="108" t="s">
        <v>54</v>
      </c>
      <c r="P37" s="108" t="s">
        <v>57</v>
      </c>
      <c r="Q37" s="108">
        <v>43</v>
      </c>
      <c r="R37" s="108" t="s">
        <v>729</v>
      </c>
      <c r="S37" s="108" t="s">
        <v>540</v>
      </c>
      <c r="T37" s="108" t="s">
        <v>728</v>
      </c>
      <c r="U37" s="108" t="s">
        <v>727</v>
      </c>
      <c r="V37" s="108">
        <v>5</v>
      </c>
      <c r="W37" s="108" t="s">
        <v>75</v>
      </c>
      <c r="X37" s="108" t="s">
        <v>724</v>
      </c>
      <c r="Y37" s="108" t="s">
        <v>725</v>
      </c>
      <c r="Z37" s="108" t="s">
        <v>75</v>
      </c>
      <c r="AA37" s="108" t="s">
        <v>726</v>
      </c>
      <c r="AB37" s="108" t="s">
        <v>306</v>
      </c>
      <c r="AC37" s="108" t="s">
        <v>735</v>
      </c>
      <c r="AD37" s="108" t="s">
        <v>730</v>
      </c>
      <c r="AE37" s="108"/>
      <c r="AF37" s="51"/>
      <c r="AG37" s="43"/>
      <c r="AH37" s="51"/>
      <c r="AI37" s="43" t="s">
        <v>24</v>
      </c>
      <c r="AJ37" s="51" t="s">
        <v>24</v>
      </c>
      <c r="AK37" s="43"/>
      <c r="AL37" s="51"/>
      <c r="AM37" s="43"/>
      <c r="AN37" s="51" t="s">
        <v>24</v>
      </c>
      <c r="AO37" s="43"/>
      <c r="AP37" s="51"/>
      <c r="AQ37" s="43"/>
      <c r="AR37" s="51"/>
      <c r="AS37" s="43"/>
      <c r="AT37" s="51"/>
      <c r="AU37" s="43"/>
      <c r="AV37" s="51"/>
      <c r="AW37" s="43"/>
      <c r="AX37" s="51"/>
      <c r="AY37" s="43"/>
      <c r="AZ37" s="51"/>
      <c r="BA37" s="43" t="s">
        <v>24</v>
      </c>
      <c r="BB37" s="51"/>
      <c r="BC37" s="43"/>
      <c r="BD37" s="51"/>
      <c r="BE37" s="43"/>
      <c r="BF37" s="51"/>
      <c r="BG37" s="43" t="s">
        <v>24</v>
      </c>
      <c r="BH37" s="23">
        <f t="shared" si="1"/>
        <v>5</v>
      </c>
    </row>
    <row r="38" spans="1:60" ht="60">
      <c r="A38" s="40" t="s">
        <v>1051</v>
      </c>
      <c r="B38" s="41">
        <v>2016</v>
      </c>
      <c r="C38" s="41" t="s">
        <v>1050</v>
      </c>
      <c r="D38" s="41" t="s">
        <v>75</v>
      </c>
      <c r="E38" s="41" t="s">
        <v>15</v>
      </c>
      <c r="F38" s="41"/>
      <c r="G38" s="41" t="s">
        <v>75</v>
      </c>
      <c r="H38" s="41" t="s">
        <v>1226</v>
      </c>
      <c r="I38" s="41" t="s">
        <v>113</v>
      </c>
      <c r="J38" s="41" t="s">
        <v>15</v>
      </c>
      <c r="K38" s="41" t="s">
        <v>218</v>
      </c>
      <c r="L38" s="41" t="s">
        <v>261</v>
      </c>
      <c r="M38" s="41" t="s">
        <v>77</v>
      </c>
      <c r="N38" s="41" t="s">
        <v>73</v>
      </c>
      <c r="O38" s="41" t="s">
        <v>220</v>
      </c>
      <c r="P38" s="41" t="s">
        <v>218</v>
      </c>
      <c r="Q38" s="41">
        <v>28</v>
      </c>
      <c r="R38" s="41">
        <v>28</v>
      </c>
      <c r="S38" s="41" t="s">
        <v>1052</v>
      </c>
      <c r="T38" s="41">
        <v>58</v>
      </c>
      <c r="U38" s="41">
        <v>58</v>
      </c>
      <c r="V38" s="41">
        <v>2</v>
      </c>
      <c r="W38" s="41" t="s">
        <v>1053</v>
      </c>
      <c r="X38" s="41">
        <v>100</v>
      </c>
      <c r="Y38" s="41" t="s">
        <v>75</v>
      </c>
      <c r="Z38" s="41" t="s">
        <v>75</v>
      </c>
      <c r="AA38" s="41" t="s">
        <v>75</v>
      </c>
      <c r="AB38" s="41" t="s">
        <v>1054</v>
      </c>
      <c r="AC38" s="41" t="s">
        <v>326</v>
      </c>
      <c r="AD38" s="41" t="s">
        <v>297</v>
      </c>
      <c r="AE38" s="41" t="s">
        <v>1055</v>
      </c>
      <c r="AF38" s="51"/>
      <c r="AG38" s="43"/>
      <c r="AH38" s="51"/>
      <c r="AI38" s="43"/>
      <c r="AJ38" s="51"/>
      <c r="AK38" s="43"/>
      <c r="AL38" s="51"/>
      <c r="AM38" s="43"/>
      <c r="AN38" s="51"/>
      <c r="AO38" s="43"/>
      <c r="AP38" s="51"/>
      <c r="AQ38" s="43"/>
      <c r="AR38" s="51"/>
      <c r="AS38" s="43" t="s">
        <v>24</v>
      </c>
      <c r="AT38" s="51"/>
      <c r="AU38" s="43"/>
      <c r="AV38" s="51"/>
      <c r="AW38" s="43"/>
      <c r="AX38" s="51"/>
      <c r="AY38" s="43"/>
      <c r="AZ38" s="51"/>
      <c r="BA38" s="43"/>
      <c r="BB38" s="51"/>
      <c r="BC38" s="43"/>
      <c r="BD38" s="51"/>
      <c r="BE38" s="43"/>
      <c r="BF38" s="51"/>
      <c r="BG38" s="43"/>
      <c r="BH38" s="23">
        <f t="shared" si="1"/>
        <v>1</v>
      </c>
    </row>
    <row r="39" spans="1:60" ht="84" customHeight="1">
      <c r="A39" s="107" t="s">
        <v>525</v>
      </c>
      <c r="B39" s="108">
        <v>2020</v>
      </c>
      <c r="C39" s="108" t="s">
        <v>732</v>
      </c>
      <c r="D39" s="108" t="s">
        <v>731</v>
      </c>
      <c r="E39" s="108" t="s">
        <v>51</v>
      </c>
      <c r="F39" s="108" t="s">
        <v>79</v>
      </c>
      <c r="G39" s="108" t="s">
        <v>18</v>
      </c>
      <c r="H39" s="108" t="s">
        <v>1225</v>
      </c>
      <c r="I39" s="108" t="s">
        <v>68</v>
      </c>
      <c r="J39" s="108" t="s">
        <v>29</v>
      </c>
      <c r="K39" s="108" t="s">
        <v>75</v>
      </c>
      <c r="L39" s="108" t="s">
        <v>781</v>
      </c>
      <c r="M39" s="108" t="s">
        <v>354</v>
      </c>
      <c r="N39" s="108" t="s">
        <v>73</v>
      </c>
      <c r="O39" s="108" t="s">
        <v>526</v>
      </c>
      <c r="P39" s="108" t="s">
        <v>527</v>
      </c>
      <c r="Q39" s="108">
        <v>30</v>
      </c>
      <c r="R39" s="108">
        <v>30</v>
      </c>
      <c r="S39" s="108" t="s">
        <v>75</v>
      </c>
      <c r="T39" s="108" t="s">
        <v>1542</v>
      </c>
      <c r="U39" s="108" t="s">
        <v>1542</v>
      </c>
      <c r="V39" s="108">
        <v>1</v>
      </c>
      <c r="W39" s="108" t="s">
        <v>75</v>
      </c>
      <c r="X39" s="108" t="s">
        <v>75</v>
      </c>
      <c r="Y39" s="108" t="s">
        <v>75</v>
      </c>
      <c r="Z39" s="108" t="s">
        <v>75</v>
      </c>
      <c r="AA39" s="108" t="s">
        <v>75</v>
      </c>
      <c r="AB39" s="108" t="s">
        <v>517</v>
      </c>
      <c r="AC39" s="108" t="s">
        <v>287</v>
      </c>
      <c r="AD39" s="108" t="s">
        <v>528</v>
      </c>
      <c r="AE39" s="108"/>
      <c r="AF39" s="51"/>
      <c r="AG39" s="43"/>
      <c r="AH39" s="51"/>
      <c r="AI39" s="43"/>
      <c r="AJ39" s="51"/>
      <c r="AK39" s="43"/>
      <c r="AL39" s="51"/>
      <c r="AM39" s="43"/>
      <c r="AN39" s="51"/>
      <c r="AO39" s="43"/>
      <c r="AP39" s="51" t="s">
        <v>24</v>
      </c>
      <c r="AQ39" s="43"/>
      <c r="AR39" s="51"/>
      <c r="AS39" s="43"/>
      <c r="AT39" s="51" t="s">
        <v>24</v>
      </c>
      <c r="AU39" s="43"/>
      <c r="AV39" s="51"/>
      <c r="AW39" s="43"/>
      <c r="AX39" s="51"/>
      <c r="AY39" s="43"/>
      <c r="AZ39" s="51"/>
      <c r="BA39" s="43"/>
      <c r="BB39" s="51"/>
      <c r="BC39" s="43"/>
      <c r="BD39" s="51"/>
      <c r="BE39" s="43"/>
      <c r="BF39" s="51" t="s">
        <v>24</v>
      </c>
      <c r="BG39" s="43"/>
      <c r="BH39" s="23">
        <f t="shared" si="1"/>
        <v>3</v>
      </c>
    </row>
    <row r="40" spans="1:60" ht="84">
      <c r="A40" s="40" t="s">
        <v>395</v>
      </c>
      <c r="B40" s="41">
        <v>2016</v>
      </c>
      <c r="C40" s="41" t="s">
        <v>396</v>
      </c>
      <c r="D40" s="41" t="s">
        <v>397</v>
      </c>
      <c r="E40" s="41" t="s">
        <v>51</v>
      </c>
      <c r="F40" s="41" t="s">
        <v>79</v>
      </c>
      <c r="G40" s="41" t="s">
        <v>18</v>
      </c>
      <c r="H40" s="41" t="s">
        <v>1226</v>
      </c>
      <c r="I40" s="41" t="s">
        <v>113</v>
      </c>
      <c r="J40" s="41" t="s">
        <v>54</v>
      </c>
      <c r="K40" s="41" t="s">
        <v>218</v>
      </c>
      <c r="L40" s="41" t="s">
        <v>1543</v>
      </c>
      <c r="M40" s="41" t="s">
        <v>77</v>
      </c>
      <c r="N40" s="41" t="s">
        <v>1544</v>
      </c>
      <c r="O40" s="41" t="s">
        <v>401</v>
      </c>
      <c r="P40" s="41" t="s">
        <v>1545</v>
      </c>
      <c r="Q40" s="41">
        <v>65</v>
      </c>
      <c r="R40" s="41">
        <v>65</v>
      </c>
      <c r="S40" s="41" t="s">
        <v>398</v>
      </c>
      <c r="T40" s="41" t="s">
        <v>1546</v>
      </c>
      <c r="U40" s="41" t="s">
        <v>1546</v>
      </c>
      <c r="V40" s="42" t="s">
        <v>399</v>
      </c>
      <c r="W40" s="41" t="s">
        <v>75</v>
      </c>
      <c r="X40" s="41" t="s">
        <v>75</v>
      </c>
      <c r="Y40" s="41" t="s">
        <v>1547</v>
      </c>
      <c r="Z40" s="41" t="s">
        <v>75</v>
      </c>
      <c r="AA40" s="41" t="s">
        <v>75</v>
      </c>
      <c r="AB40" s="41" t="s">
        <v>400</v>
      </c>
      <c r="AC40" s="41" t="s">
        <v>304</v>
      </c>
      <c r="AD40" s="41" t="s">
        <v>297</v>
      </c>
      <c r="AE40" s="41"/>
      <c r="AF40" s="51"/>
      <c r="AG40" s="43"/>
      <c r="AH40" s="51"/>
      <c r="AI40" s="43"/>
      <c r="AJ40" s="51"/>
      <c r="AK40" s="43"/>
      <c r="AL40" s="51"/>
      <c r="AM40" s="43"/>
      <c r="AN40" s="51"/>
      <c r="AO40" s="43"/>
      <c r="AP40" s="51"/>
      <c r="AQ40" s="43"/>
      <c r="AR40" s="51"/>
      <c r="AS40" s="43" t="s">
        <v>24</v>
      </c>
      <c r="AT40" s="51"/>
      <c r="AU40" s="43"/>
      <c r="AV40" s="51"/>
      <c r="AW40" s="43"/>
      <c r="AX40" s="51" t="s">
        <v>24</v>
      </c>
      <c r="AY40" s="43" t="s">
        <v>24</v>
      </c>
      <c r="AZ40" s="51"/>
      <c r="BA40" s="43"/>
      <c r="BB40" s="51"/>
      <c r="BC40" s="43"/>
      <c r="BD40" s="51"/>
      <c r="BE40" s="43"/>
      <c r="BF40" s="51"/>
      <c r="BG40" s="43"/>
      <c r="BH40" s="23">
        <f t="shared" si="1"/>
        <v>3</v>
      </c>
    </row>
    <row r="41" spans="1:60" ht="60">
      <c r="A41" s="107" t="s">
        <v>608</v>
      </c>
      <c r="B41" s="108">
        <v>2015</v>
      </c>
      <c r="C41" s="108" t="s">
        <v>611</v>
      </c>
      <c r="D41" s="108" t="s">
        <v>353</v>
      </c>
      <c r="E41" s="108" t="s">
        <v>51</v>
      </c>
      <c r="F41" s="108" t="s">
        <v>79</v>
      </c>
      <c r="G41" s="108" t="s">
        <v>18</v>
      </c>
      <c r="H41" s="108" t="s">
        <v>1226</v>
      </c>
      <c r="I41" s="108" t="s">
        <v>113</v>
      </c>
      <c r="J41" s="108" t="s">
        <v>612</v>
      </c>
      <c r="K41" s="108" t="s">
        <v>218</v>
      </c>
      <c r="L41" s="108" t="s">
        <v>776</v>
      </c>
      <c r="M41" s="108" t="s">
        <v>75</v>
      </c>
      <c r="N41" s="108" t="s">
        <v>73</v>
      </c>
      <c r="O41" s="108" t="s">
        <v>54</v>
      </c>
      <c r="P41" s="108" t="s">
        <v>81</v>
      </c>
      <c r="Q41" s="108">
        <v>22</v>
      </c>
      <c r="R41" s="108">
        <v>21</v>
      </c>
      <c r="S41" s="108" t="s">
        <v>355</v>
      </c>
      <c r="T41" s="108">
        <v>31</v>
      </c>
      <c r="U41" s="108">
        <v>30</v>
      </c>
      <c r="V41" s="108">
        <v>1</v>
      </c>
      <c r="W41" s="108" t="s">
        <v>634</v>
      </c>
      <c r="X41" s="108" t="s">
        <v>75</v>
      </c>
      <c r="Y41" s="108" t="s">
        <v>615</v>
      </c>
      <c r="Z41" s="108" t="s">
        <v>75</v>
      </c>
      <c r="AA41" s="108" t="s">
        <v>75</v>
      </c>
      <c r="AB41" s="108" t="s">
        <v>614</v>
      </c>
      <c r="AC41" s="108" t="s">
        <v>735</v>
      </c>
      <c r="AD41" s="108" t="s">
        <v>613</v>
      </c>
      <c r="AE41" s="108" t="s">
        <v>1239</v>
      </c>
      <c r="AF41" s="51"/>
      <c r="AG41" s="43"/>
      <c r="AH41" s="51"/>
      <c r="AI41" s="43"/>
      <c r="AJ41" s="51"/>
      <c r="AK41" s="43"/>
      <c r="AL41" s="51"/>
      <c r="AM41" s="43"/>
      <c r="AN41" s="51"/>
      <c r="AO41" s="43"/>
      <c r="AP41" s="51"/>
      <c r="AQ41" s="43"/>
      <c r="AR41" s="51"/>
      <c r="AS41" s="43"/>
      <c r="AT41" s="51"/>
      <c r="AU41" s="43"/>
      <c r="AV41" s="51"/>
      <c r="AW41" s="43"/>
      <c r="AX41" s="51"/>
      <c r="AY41" s="43" t="s">
        <v>24</v>
      </c>
      <c r="AZ41" s="51"/>
      <c r="BA41" s="43"/>
      <c r="BB41" s="51"/>
      <c r="BC41" s="43"/>
      <c r="BD41" s="51"/>
      <c r="BE41" s="43"/>
      <c r="BF41" s="51"/>
      <c r="BG41" s="43"/>
      <c r="BH41" s="23">
        <f t="shared" si="1"/>
        <v>1</v>
      </c>
    </row>
    <row r="42" spans="1:60" ht="72">
      <c r="A42" s="40" t="s">
        <v>402</v>
      </c>
      <c r="B42" s="41">
        <v>2016</v>
      </c>
      <c r="C42" s="41" t="s">
        <v>403</v>
      </c>
      <c r="D42" s="41" t="s">
        <v>75</v>
      </c>
      <c r="E42" s="41" t="s">
        <v>15</v>
      </c>
      <c r="F42" s="41"/>
      <c r="G42" s="41" t="s">
        <v>62</v>
      </c>
      <c r="H42" s="41" t="s">
        <v>1226</v>
      </c>
      <c r="I42" s="41" t="s">
        <v>113</v>
      </c>
      <c r="J42" s="41" t="s">
        <v>406</v>
      </c>
      <c r="K42" s="41" t="s">
        <v>218</v>
      </c>
      <c r="L42" s="41" t="s">
        <v>1548</v>
      </c>
      <c r="M42" s="41" t="s">
        <v>75</v>
      </c>
      <c r="N42" s="41" t="s">
        <v>73</v>
      </c>
      <c r="O42" s="41" t="s">
        <v>407</v>
      </c>
      <c r="P42" s="41" t="s">
        <v>75</v>
      </c>
      <c r="Q42" s="41">
        <v>25</v>
      </c>
      <c r="R42" s="41">
        <v>25</v>
      </c>
      <c r="S42" s="41" t="s">
        <v>404</v>
      </c>
      <c r="T42" s="41">
        <v>26</v>
      </c>
      <c r="U42" s="41">
        <v>26</v>
      </c>
      <c r="V42" s="42" t="s">
        <v>405</v>
      </c>
      <c r="W42" s="41" t="s">
        <v>1871</v>
      </c>
      <c r="X42" s="41" t="s">
        <v>75</v>
      </c>
      <c r="Y42" s="41" t="s">
        <v>409</v>
      </c>
      <c r="Z42" s="41" t="s">
        <v>75</v>
      </c>
      <c r="AA42" s="41" t="s">
        <v>408</v>
      </c>
      <c r="AB42" s="41" t="s">
        <v>1883</v>
      </c>
      <c r="AC42" s="41" t="s">
        <v>304</v>
      </c>
      <c r="AD42" s="41" t="s">
        <v>297</v>
      </c>
      <c r="AE42" s="41" t="s">
        <v>410</v>
      </c>
      <c r="AF42" s="51"/>
      <c r="AG42" s="43"/>
      <c r="AH42" s="51"/>
      <c r="AI42" s="43"/>
      <c r="AJ42" s="51"/>
      <c r="AK42" s="43"/>
      <c r="AL42" s="51"/>
      <c r="AM42" s="43"/>
      <c r="AN42" s="51"/>
      <c r="AO42" s="43"/>
      <c r="AP42" s="51"/>
      <c r="AQ42" s="43"/>
      <c r="AR42" s="51"/>
      <c r="AS42" s="43"/>
      <c r="AT42" s="51"/>
      <c r="AU42" s="43"/>
      <c r="AV42" s="51"/>
      <c r="AW42" s="43"/>
      <c r="AX42" s="51" t="s">
        <v>24</v>
      </c>
      <c r="AY42" s="43" t="s">
        <v>24</v>
      </c>
      <c r="AZ42" s="51"/>
      <c r="BA42" s="43"/>
      <c r="BB42" s="51"/>
      <c r="BC42" s="43"/>
      <c r="BD42" s="51"/>
      <c r="BE42" s="43"/>
      <c r="BF42" s="51"/>
      <c r="BG42" s="43"/>
      <c r="BH42" s="23">
        <f t="shared" si="1"/>
        <v>2</v>
      </c>
    </row>
    <row r="43" spans="1:60" ht="60">
      <c r="A43" s="107" t="s">
        <v>360</v>
      </c>
      <c r="B43" s="108">
        <v>2020</v>
      </c>
      <c r="C43" s="108" t="s">
        <v>361</v>
      </c>
      <c r="D43" s="108" t="s">
        <v>75</v>
      </c>
      <c r="E43" s="108" t="s">
        <v>15</v>
      </c>
      <c r="F43" s="108"/>
      <c r="G43" s="108" t="s">
        <v>18</v>
      </c>
      <c r="H43" s="108" t="s">
        <v>1226</v>
      </c>
      <c r="I43" s="108" t="s">
        <v>113</v>
      </c>
      <c r="J43" s="108" t="s">
        <v>364</v>
      </c>
      <c r="K43" s="108" t="s">
        <v>218</v>
      </c>
      <c r="L43" s="108" t="s">
        <v>1549</v>
      </c>
      <c r="M43" s="108" t="s">
        <v>75</v>
      </c>
      <c r="N43" s="108" t="s">
        <v>1550</v>
      </c>
      <c r="O43" s="108" t="s">
        <v>75</v>
      </c>
      <c r="P43" s="108" t="s">
        <v>75</v>
      </c>
      <c r="Q43" s="108">
        <v>404</v>
      </c>
      <c r="R43" s="108" t="s">
        <v>75</v>
      </c>
      <c r="S43" s="108" t="s">
        <v>365</v>
      </c>
      <c r="T43" s="108" t="s">
        <v>1551</v>
      </c>
      <c r="U43" s="108" t="s">
        <v>75</v>
      </c>
      <c r="V43" s="109" t="s">
        <v>366</v>
      </c>
      <c r="W43" s="108" t="s">
        <v>75</v>
      </c>
      <c r="X43" s="108" t="s">
        <v>75</v>
      </c>
      <c r="Y43" s="108">
        <v>3</v>
      </c>
      <c r="Z43" s="108" t="s">
        <v>75</v>
      </c>
      <c r="AA43" s="108" t="s">
        <v>367</v>
      </c>
      <c r="AB43" s="108" t="s">
        <v>368</v>
      </c>
      <c r="AC43" s="108" t="s">
        <v>304</v>
      </c>
      <c r="AD43" s="108" t="s">
        <v>369</v>
      </c>
      <c r="AE43" s="108" t="s">
        <v>1552</v>
      </c>
      <c r="AF43" s="51"/>
      <c r="AG43" s="43"/>
      <c r="AH43" s="51"/>
      <c r="AI43" s="43"/>
      <c r="AJ43" s="51"/>
      <c r="AK43" s="43"/>
      <c r="AL43" s="51"/>
      <c r="AM43" s="43"/>
      <c r="AN43" s="51"/>
      <c r="AO43" s="43"/>
      <c r="AP43" s="51"/>
      <c r="AQ43" s="43"/>
      <c r="AR43" s="51"/>
      <c r="AS43" s="43"/>
      <c r="AT43" s="51"/>
      <c r="AU43" s="43"/>
      <c r="AV43" s="51"/>
      <c r="AW43" s="43"/>
      <c r="AX43" s="51" t="s">
        <v>24</v>
      </c>
      <c r="AY43" s="43"/>
      <c r="AZ43" s="51"/>
      <c r="BA43" s="43"/>
      <c r="BB43" s="51"/>
      <c r="BC43" s="43"/>
      <c r="BD43" s="51"/>
      <c r="BE43" s="43"/>
      <c r="BF43" s="51"/>
      <c r="BG43" s="43"/>
      <c r="BH43" s="23">
        <f t="shared" si="1"/>
        <v>1</v>
      </c>
    </row>
    <row r="44" spans="1:60" ht="96">
      <c r="A44" s="40" t="s">
        <v>58</v>
      </c>
      <c r="B44" s="41">
        <v>2017</v>
      </c>
      <c r="C44" s="41" t="s">
        <v>266</v>
      </c>
      <c r="D44" s="41" t="s">
        <v>733</v>
      </c>
      <c r="E44" s="41" t="s">
        <v>15</v>
      </c>
      <c r="F44" s="41"/>
      <c r="G44" s="41" t="s">
        <v>88</v>
      </c>
      <c r="H44" s="41" t="s">
        <v>1225</v>
      </c>
      <c r="I44" s="41" t="s">
        <v>68</v>
      </c>
      <c r="J44" s="41" t="s">
        <v>269</v>
      </c>
      <c r="K44" s="41" t="s">
        <v>30</v>
      </c>
      <c r="L44" s="41" t="s">
        <v>782</v>
      </c>
      <c r="M44" s="41" t="s">
        <v>74</v>
      </c>
      <c r="N44" s="41" t="s">
        <v>73</v>
      </c>
      <c r="O44" s="41" t="s">
        <v>54</v>
      </c>
      <c r="P44" s="41" t="s">
        <v>59</v>
      </c>
      <c r="Q44" s="41">
        <v>34</v>
      </c>
      <c r="R44" s="41">
        <v>28</v>
      </c>
      <c r="S44" s="41" t="s">
        <v>267</v>
      </c>
      <c r="T44" s="41">
        <v>34</v>
      </c>
      <c r="U44" s="41">
        <v>25</v>
      </c>
      <c r="V44" s="42" t="s">
        <v>282</v>
      </c>
      <c r="W44" s="41" t="s">
        <v>94</v>
      </c>
      <c r="X44" s="41" t="s">
        <v>279</v>
      </c>
      <c r="Y44" s="41" t="s">
        <v>281</v>
      </c>
      <c r="Z44" s="41" t="s">
        <v>280</v>
      </c>
      <c r="AA44" s="41" t="s">
        <v>278</v>
      </c>
      <c r="AB44" s="41" t="s">
        <v>183</v>
      </c>
      <c r="AC44" s="41" t="s">
        <v>290</v>
      </c>
      <c r="AD44" s="41" t="s">
        <v>291</v>
      </c>
      <c r="AE44" s="128" t="s">
        <v>284</v>
      </c>
      <c r="AF44" s="51" t="s">
        <v>24</v>
      </c>
      <c r="AG44" s="43"/>
      <c r="AH44" s="51"/>
      <c r="AI44" s="43" t="s">
        <v>24</v>
      </c>
      <c r="AJ44" s="51"/>
      <c r="AK44" s="43"/>
      <c r="AL44" s="51"/>
      <c r="AM44" s="43"/>
      <c r="AN44" s="51"/>
      <c r="AO44" s="43" t="s">
        <v>24</v>
      </c>
      <c r="AP44" s="51"/>
      <c r="AQ44" s="43"/>
      <c r="AR44" s="51"/>
      <c r="AS44" s="43"/>
      <c r="AT44" s="51"/>
      <c r="AU44" s="43"/>
      <c r="AV44" s="51"/>
      <c r="AW44" s="43"/>
      <c r="AX44" s="51"/>
      <c r="AY44" s="43"/>
      <c r="AZ44" s="51"/>
      <c r="BA44" s="43"/>
      <c r="BB44" s="51"/>
      <c r="BC44" s="43"/>
      <c r="BD44" s="51"/>
      <c r="BE44" s="43"/>
      <c r="BF44" s="51"/>
      <c r="BG44" s="43"/>
      <c r="BH44" s="23">
        <f t="shared" si="1"/>
        <v>3</v>
      </c>
    </row>
    <row r="45" spans="1:60" ht="108">
      <c r="A45" s="107" t="s">
        <v>58</v>
      </c>
      <c r="B45" s="108">
        <v>2018</v>
      </c>
      <c r="C45" s="108" t="s">
        <v>181</v>
      </c>
      <c r="D45" s="108" t="s">
        <v>733</v>
      </c>
      <c r="E45" s="108" t="s">
        <v>15</v>
      </c>
      <c r="F45" s="108"/>
      <c r="G45" s="108" t="s">
        <v>88</v>
      </c>
      <c r="H45" s="108" t="s">
        <v>1225</v>
      </c>
      <c r="I45" s="108" t="s">
        <v>68</v>
      </c>
      <c r="J45" s="108" t="s">
        <v>269</v>
      </c>
      <c r="K45" s="108" t="s">
        <v>30</v>
      </c>
      <c r="L45" s="108" t="s">
        <v>782</v>
      </c>
      <c r="M45" s="108" t="s">
        <v>74</v>
      </c>
      <c r="N45" s="108" t="s">
        <v>73</v>
      </c>
      <c r="O45" s="108" t="s">
        <v>54</v>
      </c>
      <c r="P45" s="108" t="s">
        <v>59</v>
      </c>
      <c r="Q45" s="108">
        <v>34</v>
      </c>
      <c r="R45" s="108">
        <v>26</v>
      </c>
      <c r="S45" s="108" t="s">
        <v>265</v>
      </c>
      <c r="T45" s="108">
        <v>34</v>
      </c>
      <c r="U45" s="108">
        <v>26</v>
      </c>
      <c r="V45" s="109" t="s">
        <v>922</v>
      </c>
      <c r="W45" s="108" t="s">
        <v>94</v>
      </c>
      <c r="X45" s="108" t="s">
        <v>248</v>
      </c>
      <c r="Y45" s="108" t="s">
        <v>246</v>
      </c>
      <c r="Z45" s="108" t="s">
        <v>182</v>
      </c>
      <c r="AA45" s="108" t="s">
        <v>247</v>
      </c>
      <c r="AB45" s="108" t="s">
        <v>183</v>
      </c>
      <c r="AC45" s="108" t="s">
        <v>292</v>
      </c>
      <c r="AD45" s="108" t="s">
        <v>291</v>
      </c>
      <c r="AE45" s="129" t="s">
        <v>283</v>
      </c>
      <c r="AF45" s="51"/>
      <c r="AG45" s="43" t="s">
        <v>24</v>
      </c>
      <c r="AH45" s="51"/>
      <c r="AI45" s="43"/>
      <c r="AJ45" s="51"/>
      <c r="AK45" s="43"/>
      <c r="AL45" s="51" t="s">
        <v>24</v>
      </c>
      <c r="AM45" s="43"/>
      <c r="AN45" s="51"/>
      <c r="AO45" s="43" t="s">
        <v>24</v>
      </c>
      <c r="AP45" s="51"/>
      <c r="AQ45" s="43"/>
      <c r="AR45" s="51"/>
      <c r="AS45" s="43"/>
      <c r="AT45" s="51"/>
      <c r="AU45" s="43" t="s">
        <v>24</v>
      </c>
      <c r="AV45" s="51" t="s">
        <v>24</v>
      </c>
      <c r="AW45" s="43"/>
      <c r="AX45" s="51"/>
      <c r="AY45" s="43"/>
      <c r="AZ45" s="51"/>
      <c r="BA45" s="43"/>
      <c r="BB45" s="51"/>
      <c r="BC45" s="43"/>
      <c r="BD45" s="51"/>
      <c r="BE45" s="43"/>
      <c r="BF45" s="51"/>
      <c r="BG45" s="43"/>
      <c r="BH45" s="23">
        <f t="shared" si="1"/>
        <v>5</v>
      </c>
    </row>
    <row r="46" spans="1:60" ht="77" customHeight="1">
      <c r="A46" s="44" t="s">
        <v>268</v>
      </c>
      <c r="B46" s="45">
        <v>2013</v>
      </c>
      <c r="C46" s="45" t="s">
        <v>707</v>
      </c>
      <c r="D46" s="45" t="s">
        <v>733</v>
      </c>
      <c r="E46" s="45" t="s">
        <v>15</v>
      </c>
      <c r="F46" s="45"/>
      <c r="G46" s="45" t="s">
        <v>88</v>
      </c>
      <c r="H46" s="45" t="s">
        <v>1225</v>
      </c>
      <c r="I46" s="45" t="s">
        <v>68</v>
      </c>
      <c r="J46" s="45" t="s">
        <v>269</v>
      </c>
      <c r="K46" s="45" t="s">
        <v>270</v>
      </c>
      <c r="L46" s="45" t="s">
        <v>782</v>
      </c>
      <c r="M46" s="45" t="s">
        <v>74</v>
      </c>
      <c r="N46" s="45" t="s">
        <v>73</v>
      </c>
      <c r="O46" s="45" t="s">
        <v>54</v>
      </c>
      <c r="P46" s="45" t="s">
        <v>59</v>
      </c>
      <c r="Q46" s="45">
        <v>34</v>
      </c>
      <c r="R46" s="45">
        <v>29</v>
      </c>
      <c r="S46" s="45" t="s">
        <v>272</v>
      </c>
      <c r="T46" s="45">
        <v>34</v>
      </c>
      <c r="U46" s="45">
        <v>29</v>
      </c>
      <c r="V46" s="46" t="s">
        <v>271</v>
      </c>
      <c r="W46" s="45" t="s">
        <v>94</v>
      </c>
      <c r="X46" s="45" t="s">
        <v>274</v>
      </c>
      <c r="Y46" s="45" t="s">
        <v>273</v>
      </c>
      <c r="Z46" s="45" t="s">
        <v>275</v>
      </c>
      <c r="AA46" s="45" t="s">
        <v>276</v>
      </c>
      <c r="AB46" s="45" t="s">
        <v>183</v>
      </c>
      <c r="AC46" s="45" t="s">
        <v>294</v>
      </c>
      <c r="AD46" s="45" t="s">
        <v>293</v>
      </c>
      <c r="AE46" s="45" t="s">
        <v>277</v>
      </c>
      <c r="AF46" s="51"/>
      <c r="AG46" s="43" t="s">
        <v>24</v>
      </c>
      <c r="AH46" s="51"/>
      <c r="AI46" s="43" t="s">
        <v>24</v>
      </c>
      <c r="AJ46" s="51"/>
      <c r="AK46" s="43"/>
      <c r="AL46" s="51"/>
      <c r="AM46" s="43"/>
      <c r="AN46" s="51"/>
      <c r="AO46" s="43" t="s">
        <v>24</v>
      </c>
      <c r="AP46" s="51"/>
      <c r="AQ46" s="43"/>
      <c r="AR46" s="51"/>
      <c r="AS46" s="43"/>
      <c r="AT46" s="51"/>
      <c r="AU46" s="43"/>
      <c r="AV46" s="51"/>
      <c r="AW46" s="43" t="s">
        <v>24</v>
      </c>
      <c r="AX46" s="51"/>
      <c r="AY46" s="43"/>
      <c r="AZ46" s="51"/>
      <c r="BA46" s="43"/>
      <c r="BB46" s="51"/>
      <c r="BC46" s="43"/>
      <c r="BD46" s="51"/>
      <c r="BE46" s="43"/>
      <c r="BF46" s="51"/>
      <c r="BG46" s="43"/>
      <c r="BH46" s="23">
        <f t="shared" si="1"/>
        <v>4</v>
      </c>
    </row>
    <row r="47" spans="1:60" ht="72">
      <c r="A47" s="107" t="s">
        <v>929</v>
      </c>
      <c r="B47" s="108">
        <v>2018</v>
      </c>
      <c r="C47" s="108" t="s">
        <v>708</v>
      </c>
      <c r="D47" s="108" t="s">
        <v>75</v>
      </c>
      <c r="E47" s="108" t="s">
        <v>28</v>
      </c>
      <c r="F47" s="108"/>
      <c r="G47" s="108" t="s">
        <v>18</v>
      </c>
      <c r="H47" s="108" t="s">
        <v>1225</v>
      </c>
      <c r="I47" s="108" t="s">
        <v>68</v>
      </c>
      <c r="J47" s="108" t="s">
        <v>337</v>
      </c>
      <c r="K47" s="108" t="s">
        <v>338</v>
      </c>
      <c r="L47" s="108" t="s">
        <v>783</v>
      </c>
      <c r="M47" s="108" t="s">
        <v>77</v>
      </c>
      <c r="N47" s="108" t="s">
        <v>75</v>
      </c>
      <c r="O47" s="108" t="s">
        <v>934</v>
      </c>
      <c r="P47" s="108" t="s">
        <v>339</v>
      </c>
      <c r="Q47" s="108">
        <v>47</v>
      </c>
      <c r="R47" s="108">
        <v>47</v>
      </c>
      <c r="S47" s="108" t="s">
        <v>87</v>
      </c>
      <c r="T47" s="108">
        <v>88</v>
      </c>
      <c r="U47" s="108">
        <v>88</v>
      </c>
      <c r="V47" s="109" t="s">
        <v>335</v>
      </c>
      <c r="W47" s="108" t="s">
        <v>94</v>
      </c>
      <c r="X47" s="108" t="s">
        <v>343</v>
      </c>
      <c r="Y47" s="108" t="s">
        <v>340</v>
      </c>
      <c r="Z47" s="108" t="s">
        <v>336</v>
      </c>
      <c r="AA47" s="108" t="s">
        <v>860</v>
      </c>
      <c r="AB47" s="108" t="s">
        <v>306</v>
      </c>
      <c r="AC47" s="108" t="s">
        <v>735</v>
      </c>
      <c r="AD47" s="108" t="s">
        <v>342</v>
      </c>
      <c r="AE47" s="129" t="s">
        <v>341</v>
      </c>
      <c r="AF47" s="51" t="s">
        <v>24</v>
      </c>
      <c r="AG47" s="43"/>
      <c r="AH47" s="51"/>
      <c r="AI47" s="43"/>
      <c r="AJ47" s="51"/>
      <c r="AK47" s="43"/>
      <c r="AL47" s="51"/>
      <c r="AM47" s="43"/>
      <c r="AN47" s="51"/>
      <c r="AO47" s="43"/>
      <c r="AP47" s="51"/>
      <c r="AQ47" s="43"/>
      <c r="AR47" s="51"/>
      <c r="AS47" s="43"/>
      <c r="AT47" s="51"/>
      <c r="AU47" s="43"/>
      <c r="AV47" s="51"/>
      <c r="AW47" s="43"/>
      <c r="AX47" s="51"/>
      <c r="AY47" s="43"/>
      <c r="AZ47" s="51"/>
      <c r="BA47" s="43"/>
      <c r="BB47" s="51"/>
      <c r="BC47" s="43"/>
      <c r="BD47" s="51"/>
      <c r="BE47" s="43"/>
      <c r="BF47" s="51"/>
      <c r="BG47" s="43"/>
      <c r="BH47" s="23">
        <f t="shared" si="1"/>
        <v>1</v>
      </c>
    </row>
    <row r="48" spans="1:60" ht="96">
      <c r="A48" s="40" t="s">
        <v>226</v>
      </c>
      <c r="B48" s="41">
        <v>2018</v>
      </c>
      <c r="C48" s="41" t="s">
        <v>709</v>
      </c>
      <c r="D48" s="41" t="s">
        <v>75</v>
      </c>
      <c r="E48" s="41" t="s">
        <v>15</v>
      </c>
      <c r="F48" s="41"/>
      <c r="G48" s="41" t="s">
        <v>18</v>
      </c>
      <c r="H48" s="41" t="s">
        <v>1226</v>
      </c>
      <c r="I48" s="41" t="s">
        <v>113</v>
      </c>
      <c r="J48" s="41" t="s">
        <v>227</v>
      </c>
      <c r="K48" s="41" t="s">
        <v>218</v>
      </c>
      <c r="L48" s="41" t="s">
        <v>775</v>
      </c>
      <c r="M48" s="41" t="s">
        <v>77</v>
      </c>
      <c r="N48" s="41" t="s">
        <v>75</v>
      </c>
      <c r="O48" s="41" t="s">
        <v>220</v>
      </c>
      <c r="P48" s="41" t="s">
        <v>218</v>
      </c>
      <c r="Q48" s="41">
        <v>50</v>
      </c>
      <c r="R48" s="41">
        <v>50</v>
      </c>
      <c r="S48" s="41" t="s">
        <v>75</v>
      </c>
      <c r="T48" s="41">
        <v>50</v>
      </c>
      <c r="U48" s="41">
        <v>50</v>
      </c>
      <c r="V48" s="41">
        <v>1</v>
      </c>
      <c r="W48" s="41" t="s">
        <v>75</v>
      </c>
      <c r="X48" s="41">
        <v>100</v>
      </c>
      <c r="Y48" s="41" t="s">
        <v>75</v>
      </c>
      <c r="Z48" s="41"/>
      <c r="AA48" s="41" t="s">
        <v>75</v>
      </c>
      <c r="AB48" s="41" t="s">
        <v>75</v>
      </c>
      <c r="AC48" s="41" t="s">
        <v>735</v>
      </c>
      <c r="AD48" s="41" t="s">
        <v>734</v>
      </c>
      <c r="AE48" s="41" t="s">
        <v>1553</v>
      </c>
      <c r="AF48" s="51"/>
      <c r="AG48" s="43"/>
      <c r="AH48" s="51"/>
      <c r="AI48" s="43"/>
      <c r="AJ48" s="51"/>
      <c r="AK48" s="43"/>
      <c r="AL48" s="51"/>
      <c r="AM48" s="43" t="s">
        <v>24</v>
      </c>
      <c r="AN48" s="51"/>
      <c r="AO48" s="43"/>
      <c r="AP48" s="51"/>
      <c r="AQ48" s="43"/>
      <c r="AR48" s="51"/>
      <c r="AS48" s="43"/>
      <c r="AT48" s="51"/>
      <c r="AU48" s="43"/>
      <c r="AV48" s="51"/>
      <c r="AW48" s="43"/>
      <c r="AX48" s="51"/>
      <c r="AY48" s="43"/>
      <c r="AZ48" s="51"/>
      <c r="BA48" s="43"/>
      <c r="BB48" s="51"/>
      <c r="BC48" s="43"/>
      <c r="BD48" s="51"/>
      <c r="BE48" s="43"/>
      <c r="BF48" s="51"/>
      <c r="BG48" s="43"/>
      <c r="BH48" s="23">
        <f t="shared" si="1"/>
        <v>1</v>
      </c>
    </row>
    <row r="49" spans="1:60" ht="60">
      <c r="A49" s="107" t="s">
        <v>429</v>
      </c>
      <c r="B49" s="108">
        <v>2016</v>
      </c>
      <c r="C49" s="108" t="s">
        <v>710</v>
      </c>
      <c r="D49" s="108" t="s">
        <v>439</v>
      </c>
      <c r="E49" s="108" t="s">
        <v>28</v>
      </c>
      <c r="F49" s="108"/>
      <c r="G49" s="108" t="s">
        <v>62</v>
      </c>
      <c r="H49" s="108" t="s">
        <v>1225</v>
      </c>
      <c r="I49" s="108" t="s">
        <v>68</v>
      </c>
      <c r="J49" s="108" t="s">
        <v>440</v>
      </c>
      <c r="K49" s="108" t="s">
        <v>75</v>
      </c>
      <c r="L49" s="108" t="s">
        <v>1554</v>
      </c>
      <c r="M49" s="108" t="s">
        <v>77</v>
      </c>
      <c r="N49" s="108" t="s">
        <v>73</v>
      </c>
      <c r="O49" s="108" t="s">
        <v>144</v>
      </c>
      <c r="P49" s="108" t="s">
        <v>441</v>
      </c>
      <c r="Q49" s="108">
        <v>168</v>
      </c>
      <c r="R49" s="108">
        <v>168</v>
      </c>
      <c r="S49" s="108" t="s">
        <v>75</v>
      </c>
      <c r="T49" s="108">
        <v>257</v>
      </c>
      <c r="U49" s="108">
        <v>254</v>
      </c>
      <c r="V49" s="109" t="s">
        <v>442</v>
      </c>
      <c r="W49" s="108" t="s">
        <v>92</v>
      </c>
      <c r="X49" s="108" t="s">
        <v>443</v>
      </c>
      <c r="Y49" s="108" t="s">
        <v>444</v>
      </c>
      <c r="Z49" s="108"/>
      <c r="AA49" s="108" t="s">
        <v>445</v>
      </c>
      <c r="AB49" s="108" t="s">
        <v>306</v>
      </c>
      <c r="AC49" s="108" t="s">
        <v>199</v>
      </c>
      <c r="AD49" s="108" t="s">
        <v>297</v>
      </c>
      <c r="AE49" s="108" t="s">
        <v>1240</v>
      </c>
      <c r="AF49" s="51"/>
      <c r="AG49" s="43"/>
      <c r="AH49" s="51"/>
      <c r="AI49" s="43"/>
      <c r="AJ49" s="51"/>
      <c r="AK49" s="43"/>
      <c r="AL49" s="51"/>
      <c r="AM49" s="43"/>
      <c r="AN49" s="51"/>
      <c r="AO49" s="43"/>
      <c r="AP49" s="51"/>
      <c r="AQ49" s="43"/>
      <c r="AR49" s="51"/>
      <c r="AS49" s="43"/>
      <c r="AT49" s="51"/>
      <c r="AU49" s="43" t="s">
        <v>24</v>
      </c>
      <c r="AV49" s="51"/>
      <c r="AW49" s="43"/>
      <c r="AX49" s="51"/>
      <c r="AY49" s="43"/>
      <c r="AZ49" s="51"/>
      <c r="BA49" s="43"/>
      <c r="BB49" s="51"/>
      <c r="BC49" s="43"/>
      <c r="BD49" s="51"/>
      <c r="BE49" s="43"/>
      <c r="BF49" s="51"/>
      <c r="BG49" s="43"/>
      <c r="BH49" s="23">
        <f t="shared" si="1"/>
        <v>1</v>
      </c>
    </row>
    <row r="50" spans="1:60" ht="72">
      <c r="A50" s="40" t="s">
        <v>429</v>
      </c>
      <c r="B50" s="41">
        <v>2017</v>
      </c>
      <c r="C50" s="41" t="s">
        <v>430</v>
      </c>
      <c r="D50" s="41" t="s">
        <v>431</v>
      </c>
      <c r="E50" s="41" t="s">
        <v>28</v>
      </c>
      <c r="F50" s="41"/>
      <c r="G50" s="41" t="s">
        <v>62</v>
      </c>
      <c r="H50" s="41" t="s">
        <v>1225</v>
      </c>
      <c r="I50" s="41" t="s">
        <v>68</v>
      </c>
      <c r="J50" s="41" t="s">
        <v>432</v>
      </c>
      <c r="K50" s="41" t="s">
        <v>433</v>
      </c>
      <c r="L50" s="41" t="s">
        <v>1555</v>
      </c>
      <c r="M50" s="41" t="s">
        <v>77</v>
      </c>
      <c r="N50" s="41" t="s">
        <v>73</v>
      </c>
      <c r="O50" s="41" t="s">
        <v>54</v>
      </c>
      <c r="P50" s="41" t="s">
        <v>434</v>
      </c>
      <c r="Q50" s="41">
        <v>335</v>
      </c>
      <c r="R50" s="41">
        <v>335</v>
      </c>
      <c r="S50" s="41" t="s">
        <v>75</v>
      </c>
      <c r="T50" s="41">
        <v>627</v>
      </c>
      <c r="U50" s="41">
        <v>614</v>
      </c>
      <c r="V50" s="42" t="s">
        <v>435</v>
      </c>
      <c r="W50" s="41" t="s">
        <v>92</v>
      </c>
      <c r="X50" s="41" t="s">
        <v>436</v>
      </c>
      <c r="Y50" s="41" t="s">
        <v>437</v>
      </c>
      <c r="Z50" s="41" t="s">
        <v>75</v>
      </c>
      <c r="AA50" s="41" t="s">
        <v>438</v>
      </c>
      <c r="AB50" s="41" t="s">
        <v>306</v>
      </c>
      <c r="AC50" s="41" t="s">
        <v>199</v>
      </c>
      <c r="AD50" s="41" t="s">
        <v>297</v>
      </c>
      <c r="AE50" s="41" t="s">
        <v>1241</v>
      </c>
      <c r="AF50" s="51" t="s">
        <v>24</v>
      </c>
      <c r="AG50" s="43"/>
      <c r="AH50" s="51"/>
      <c r="AI50" s="43"/>
      <c r="AJ50" s="51"/>
      <c r="AK50" s="43"/>
      <c r="AL50" s="51"/>
      <c r="AM50" s="43"/>
      <c r="AN50" s="51"/>
      <c r="AO50" s="43"/>
      <c r="AP50" s="51"/>
      <c r="AQ50" s="43"/>
      <c r="AR50" s="51"/>
      <c r="AS50" s="43"/>
      <c r="AT50" s="51"/>
      <c r="AU50" s="43" t="s">
        <v>24</v>
      </c>
      <c r="AV50" s="51"/>
      <c r="AW50" s="43"/>
      <c r="AX50" s="51"/>
      <c r="AY50" s="43"/>
      <c r="AZ50" s="51"/>
      <c r="BA50" s="43"/>
      <c r="BB50" s="51"/>
      <c r="BC50" s="43"/>
      <c r="BD50" s="51"/>
      <c r="BE50" s="43"/>
      <c r="BF50" s="51"/>
      <c r="BG50" s="43"/>
      <c r="BH50" s="23">
        <f t="shared" si="1"/>
        <v>2</v>
      </c>
    </row>
    <row r="51" spans="1:60" ht="84">
      <c r="A51" s="107" t="s">
        <v>928</v>
      </c>
      <c r="B51" s="108">
        <v>2020</v>
      </c>
      <c r="C51" s="108" t="s">
        <v>931</v>
      </c>
      <c r="D51" s="108" t="s">
        <v>932</v>
      </c>
      <c r="E51" s="108" t="s">
        <v>28</v>
      </c>
      <c r="F51" s="108"/>
      <c r="G51" s="108" t="s">
        <v>62</v>
      </c>
      <c r="H51" s="108" t="s">
        <v>1225</v>
      </c>
      <c r="I51" s="108" t="s">
        <v>68</v>
      </c>
      <c r="J51" s="108" t="s">
        <v>938</v>
      </c>
      <c r="K51" s="108" t="s">
        <v>939</v>
      </c>
      <c r="L51" s="108" t="s">
        <v>933</v>
      </c>
      <c r="M51" s="108" t="s">
        <v>74</v>
      </c>
      <c r="N51" s="108" t="s">
        <v>73</v>
      </c>
      <c r="O51" s="108" t="s">
        <v>934</v>
      </c>
      <c r="P51" s="108" t="s">
        <v>935</v>
      </c>
      <c r="Q51" s="108">
        <v>87</v>
      </c>
      <c r="R51" s="108">
        <v>87</v>
      </c>
      <c r="S51" s="108" t="s">
        <v>936</v>
      </c>
      <c r="T51" s="108">
        <v>122</v>
      </c>
      <c r="U51" s="108">
        <v>122</v>
      </c>
      <c r="V51" s="109" t="s">
        <v>940</v>
      </c>
      <c r="W51" s="108" t="s">
        <v>75</v>
      </c>
      <c r="X51" s="108" t="s">
        <v>941</v>
      </c>
      <c r="Y51" s="108" t="s">
        <v>942</v>
      </c>
      <c r="Z51" s="108" t="s">
        <v>75</v>
      </c>
      <c r="AA51" s="108" t="s">
        <v>75</v>
      </c>
      <c r="AB51" s="108" t="s">
        <v>394</v>
      </c>
      <c r="AC51" s="108" t="s">
        <v>943</v>
      </c>
      <c r="AD51" s="108" t="s">
        <v>944</v>
      </c>
      <c r="AE51" s="108" t="s">
        <v>937</v>
      </c>
      <c r="AF51" s="51" t="s">
        <v>24</v>
      </c>
      <c r="AG51" s="43"/>
      <c r="AH51" s="51"/>
      <c r="AI51" s="43"/>
      <c r="AJ51" s="51"/>
      <c r="AK51" s="43"/>
      <c r="AL51" s="51"/>
      <c r="AM51" s="43"/>
      <c r="AN51" s="51"/>
      <c r="AO51" s="43"/>
      <c r="AP51" s="51"/>
      <c r="AQ51" s="43"/>
      <c r="AR51" s="51"/>
      <c r="AS51" s="43"/>
      <c r="AT51" s="51"/>
      <c r="AU51" s="43"/>
      <c r="AV51" s="51"/>
      <c r="AW51" s="43"/>
      <c r="AX51" s="51"/>
      <c r="AY51" s="43"/>
      <c r="AZ51" s="51"/>
      <c r="BA51" s="43"/>
      <c r="BB51" s="51"/>
      <c r="BC51" s="43"/>
      <c r="BD51" s="51"/>
      <c r="BE51" s="43"/>
      <c r="BF51" s="51"/>
      <c r="BG51" s="43"/>
      <c r="BH51" s="23">
        <f t="shared" si="1"/>
        <v>1</v>
      </c>
    </row>
    <row r="52" spans="1:60" ht="72">
      <c r="A52" s="40" t="s">
        <v>889</v>
      </c>
      <c r="B52" s="41">
        <v>2020</v>
      </c>
      <c r="C52" s="41" t="s">
        <v>890</v>
      </c>
      <c r="D52" s="41" t="s">
        <v>75</v>
      </c>
      <c r="E52" s="41" t="s">
        <v>15</v>
      </c>
      <c r="F52" s="41"/>
      <c r="G52" s="41" t="s">
        <v>18</v>
      </c>
      <c r="H52" s="41" t="s">
        <v>1225</v>
      </c>
      <c r="I52" s="41" t="s">
        <v>68</v>
      </c>
      <c r="J52" s="41" t="s">
        <v>29</v>
      </c>
      <c r="K52" s="41" t="s">
        <v>75</v>
      </c>
      <c r="L52" s="41" t="s">
        <v>891</v>
      </c>
      <c r="M52" s="41" t="s">
        <v>77</v>
      </c>
      <c r="N52" s="41" t="s">
        <v>72</v>
      </c>
      <c r="O52" s="41" t="s">
        <v>1868</v>
      </c>
      <c r="P52" s="41" t="s">
        <v>1877</v>
      </c>
      <c r="Q52" s="41">
        <v>15</v>
      </c>
      <c r="R52" s="41">
        <v>14</v>
      </c>
      <c r="S52" s="41" t="s">
        <v>75</v>
      </c>
      <c r="T52" s="41" t="s">
        <v>1542</v>
      </c>
      <c r="U52" s="41" t="s">
        <v>1556</v>
      </c>
      <c r="V52" s="41">
        <v>3</v>
      </c>
      <c r="W52" s="41" t="s">
        <v>892</v>
      </c>
      <c r="X52" s="41">
        <v>100</v>
      </c>
      <c r="Y52" s="41" t="s">
        <v>188</v>
      </c>
      <c r="Z52" s="41">
        <v>100</v>
      </c>
      <c r="AA52" s="41" t="s">
        <v>188</v>
      </c>
      <c r="AB52" s="41" t="s">
        <v>893</v>
      </c>
      <c r="AC52" s="41" t="s">
        <v>895</v>
      </c>
      <c r="AD52" s="41" t="s">
        <v>894</v>
      </c>
      <c r="AE52" s="41" t="s">
        <v>1557</v>
      </c>
      <c r="AF52" s="51" t="s">
        <v>24</v>
      </c>
      <c r="AG52" s="43"/>
      <c r="AH52" s="51"/>
      <c r="AI52" s="43"/>
      <c r="AJ52" s="51"/>
      <c r="AK52" s="43"/>
      <c r="AL52" s="51"/>
      <c r="AM52" s="43"/>
      <c r="AN52" s="51"/>
      <c r="AO52" s="43" t="s">
        <v>24</v>
      </c>
      <c r="AP52" s="51"/>
      <c r="AQ52" s="43"/>
      <c r="AR52" s="51"/>
      <c r="AS52" s="43"/>
      <c r="AT52" s="51"/>
      <c r="AU52" s="43"/>
      <c r="AV52" s="51"/>
      <c r="AW52" s="43"/>
      <c r="AX52" s="51"/>
      <c r="AY52" s="43"/>
      <c r="AZ52" s="51"/>
      <c r="BA52" s="43"/>
      <c r="BB52" s="51"/>
      <c r="BC52" s="43"/>
      <c r="BD52" s="51"/>
      <c r="BE52" s="43"/>
      <c r="BF52" s="51"/>
      <c r="BG52" s="43"/>
      <c r="BH52" s="23">
        <f t="shared" si="1"/>
        <v>2</v>
      </c>
    </row>
    <row r="53" spans="1:60" ht="48">
      <c r="A53" s="107" t="s">
        <v>78</v>
      </c>
      <c r="B53" s="108">
        <v>2015</v>
      </c>
      <c r="C53" s="108" t="s">
        <v>168</v>
      </c>
      <c r="D53" s="108" t="s">
        <v>75</v>
      </c>
      <c r="E53" s="108" t="s">
        <v>51</v>
      </c>
      <c r="F53" s="108" t="s">
        <v>79</v>
      </c>
      <c r="G53" s="108" t="s">
        <v>62</v>
      </c>
      <c r="H53" s="108" t="s">
        <v>1225</v>
      </c>
      <c r="I53" s="108" t="s">
        <v>68</v>
      </c>
      <c r="J53" s="108" t="s">
        <v>29</v>
      </c>
      <c r="K53" s="108" t="s">
        <v>30</v>
      </c>
      <c r="L53" s="108" t="s">
        <v>760</v>
      </c>
      <c r="M53" s="108" t="s">
        <v>171</v>
      </c>
      <c r="N53" s="108" t="s">
        <v>72</v>
      </c>
      <c r="O53" s="108" t="s">
        <v>54</v>
      </c>
      <c r="P53" s="108" t="s">
        <v>81</v>
      </c>
      <c r="Q53" s="108">
        <v>60</v>
      </c>
      <c r="R53" s="108">
        <v>60</v>
      </c>
      <c r="S53" s="108" t="s">
        <v>169</v>
      </c>
      <c r="T53" s="108">
        <v>60</v>
      </c>
      <c r="U53" s="108">
        <v>60</v>
      </c>
      <c r="V53" s="109">
        <v>2</v>
      </c>
      <c r="W53" s="108" t="s">
        <v>26</v>
      </c>
      <c r="X53" s="108">
        <v>100</v>
      </c>
      <c r="Y53" s="108" t="s">
        <v>239</v>
      </c>
      <c r="Z53" s="108" t="s">
        <v>82</v>
      </c>
      <c r="AA53" s="108" t="s">
        <v>239</v>
      </c>
      <c r="AB53" s="108" t="s">
        <v>52</v>
      </c>
      <c r="AC53" s="108" t="s">
        <v>199</v>
      </c>
      <c r="AD53" s="108" t="s">
        <v>297</v>
      </c>
      <c r="AE53" s="108" t="s">
        <v>240</v>
      </c>
      <c r="AF53" s="51" t="s">
        <v>24</v>
      </c>
      <c r="AG53" s="43" t="s">
        <v>24</v>
      </c>
      <c r="AH53" s="51"/>
      <c r="AI53" s="43"/>
      <c r="AJ53" s="51"/>
      <c r="AK53" s="43"/>
      <c r="AL53" s="51" t="s">
        <v>24</v>
      </c>
      <c r="AM53" s="43" t="s">
        <v>24</v>
      </c>
      <c r="AN53" s="51"/>
      <c r="AO53" s="43"/>
      <c r="AP53" s="51"/>
      <c r="AQ53" s="43"/>
      <c r="AR53" s="51"/>
      <c r="AS53" s="43"/>
      <c r="AT53" s="51"/>
      <c r="AU53" s="43" t="s">
        <v>24</v>
      </c>
      <c r="AV53" s="51" t="s">
        <v>24</v>
      </c>
      <c r="AW53" s="43"/>
      <c r="AX53" s="51"/>
      <c r="AY53" s="43"/>
      <c r="AZ53" s="51"/>
      <c r="BA53" s="43"/>
      <c r="BB53" s="51"/>
      <c r="BC53" s="43"/>
      <c r="BD53" s="51"/>
      <c r="BE53" s="43"/>
      <c r="BF53" s="51"/>
      <c r="BG53" s="43"/>
      <c r="BH53" s="23">
        <f t="shared" si="1"/>
        <v>6</v>
      </c>
    </row>
    <row r="54" spans="1:60" ht="72">
      <c r="A54" s="40" t="s">
        <v>322</v>
      </c>
      <c r="B54" s="41">
        <v>2015</v>
      </c>
      <c r="C54" s="41" t="s">
        <v>323</v>
      </c>
      <c r="D54" s="41" t="s">
        <v>736</v>
      </c>
      <c r="E54" s="41" t="s">
        <v>28</v>
      </c>
      <c r="F54" s="41"/>
      <c r="G54" s="41" t="s">
        <v>62</v>
      </c>
      <c r="H54" s="41" t="s">
        <v>1225</v>
      </c>
      <c r="I54" s="41" t="s">
        <v>68</v>
      </c>
      <c r="J54" s="41" t="s">
        <v>324</v>
      </c>
      <c r="K54" s="41"/>
      <c r="L54" s="41" t="s">
        <v>333</v>
      </c>
      <c r="M54" s="41" t="s">
        <v>77</v>
      </c>
      <c r="N54" s="41" t="s">
        <v>75</v>
      </c>
      <c r="O54" s="41" t="s">
        <v>54</v>
      </c>
      <c r="P54" s="41" t="s">
        <v>330</v>
      </c>
      <c r="Q54" s="41">
        <v>106</v>
      </c>
      <c r="R54" s="41">
        <v>106</v>
      </c>
      <c r="S54" s="41" t="s">
        <v>328</v>
      </c>
      <c r="T54" s="41">
        <v>275</v>
      </c>
      <c r="U54" s="41">
        <v>275</v>
      </c>
      <c r="V54" s="42" t="s">
        <v>334</v>
      </c>
      <c r="W54" s="108" t="s">
        <v>26</v>
      </c>
      <c r="X54" s="41" t="s">
        <v>329</v>
      </c>
      <c r="Y54" s="41" t="s">
        <v>332</v>
      </c>
      <c r="Z54" s="41"/>
      <c r="AA54" s="41" t="s">
        <v>331</v>
      </c>
      <c r="AB54" s="41"/>
      <c r="AC54" s="41" t="s">
        <v>326</v>
      </c>
      <c r="AD54" s="41" t="s">
        <v>297</v>
      </c>
      <c r="AE54" s="41" t="s">
        <v>325</v>
      </c>
      <c r="AF54" s="51"/>
      <c r="AG54" s="43"/>
      <c r="AH54" s="51"/>
      <c r="AI54" s="43"/>
      <c r="AJ54" s="51"/>
      <c r="AK54" s="43"/>
      <c r="AL54" s="51"/>
      <c r="AM54" s="43"/>
      <c r="AN54" s="51"/>
      <c r="AO54" s="43"/>
      <c r="AP54" s="51"/>
      <c r="AQ54" s="43"/>
      <c r="AR54" s="51"/>
      <c r="AS54" s="43"/>
      <c r="AT54" s="51"/>
      <c r="AU54" s="43" t="s">
        <v>24</v>
      </c>
      <c r="AV54" s="51"/>
      <c r="AW54" s="43"/>
      <c r="AX54" s="51"/>
      <c r="AY54" s="43"/>
      <c r="AZ54" s="51"/>
      <c r="BA54" s="43"/>
      <c r="BB54" s="51" t="s">
        <v>24</v>
      </c>
      <c r="BC54" s="43"/>
      <c r="BD54" s="51"/>
      <c r="BE54" s="43"/>
      <c r="BF54" s="51"/>
      <c r="BG54" s="43"/>
      <c r="BH54" s="23">
        <f t="shared" si="1"/>
        <v>2</v>
      </c>
    </row>
    <row r="55" spans="1:60" ht="48">
      <c r="A55" s="107" t="s">
        <v>871</v>
      </c>
      <c r="B55" s="108">
        <v>2021</v>
      </c>
      <c r="C55" s="108" t="s">
        <v>870</v>
      </c>
      <c r="D55" s="108" t="s">
        <v>75</v>
      </c>
      <c r="E55" s="108" t="s">
        <v>51</v>
      </c>
      <c r="F55" s="108" t="s">
        <v>79</v>
      </c>
      <c r="G55" s="108" t="s">
        <v>62</v>
      </c>
      <c r="H55" s="108" t="s">
        <v>1225</v>
      </c>
      <c r="I55" s="108" t="s">
        <v>68</v>
      </c>
      <c r="J55" s="108" t="s">
        <v>219</v>
      </c>
      <c r="K55" s="108" t="s">
        <v>31</v>
      </c>
      <c r="L55" s="108" t="s">
        <v>872</v>
      </c>
      <c r="M55" s="108" t="s">
        <v>77</v>
      </c>
      <c r="N55" s="108" t="s">
        <v>72</v>
      </c>
      <c r="O55" s="108" t="s">
        <v>873</v>
      </c>
      <c r="P55" s="108" t="s">
        <v>523</v>
      </c>
      <c r="Q55" s="108">
        <v>44</v>
      </c>
      <c r="R55" s="108">
        <v>44</v>
      </c>
      <c r="S55" s="108" t="s">
        <v>75</v>
      </c>
      <c r="T55" s="108">
        <v>44</v>
      </c>
      <c r="U55" s="108">
        <v>44</v>
      </c>
      <c r="V55" s="109">
        <v>1</v>
      </c>
      <c r="W55" s="108" t="s">
        <v>94</v>
      </c>
      <c r="X55" s="108" t="s">
        <v>874</v>
      </c>
      <c r="Y55" s="108" t="s">
        <v>875</v>
      </c>
      <c r="Z55" s="108" t="s">
        <v>75</v>
      </c>
      <c r="AA55" s="108" t="s">
        <v>876</v>
      </c>
      <c r="AB55" s="108" t="s">
        <v>877</v>
      </c>
      <c r="AC55" s="108" t="s">
        <v>844</v>
      </c>
      <c r="AD55" s="108" t="s">
        <v>878</v>
      </c>
      <c r="AE55" s="108" t="s">
        <v>879</v>
      </c>
      <c r="AF55" s="51"/>
      <c r="AG55" s="43"/>
      <c r="AH55" s="51"/>
      <c r="AI55" s="43"/>
      <c r="AJ55" s="51"/>
      <c r="AK55" s="43" t="s">
        <v>24</v>
      </c>
      <c r="AL55" s="51"/>
      <c r="AM55" s="43"/>
      <c r="AN55" s="51"/>
      <c r="AO55" s="43"/>
      <c r="AP55" s="51"/>
      <c r="AQ55" s="43"/>
      <c r="AR55" s="51"/>
      <c r="AS55" s="43"/>
      <c r="AT55" s="51"/>
      <c r="AU55" s="43"/>
      <c r="AV55" s="51"/>
      <c r="AW55" s="43"/>
      <c r="AX55" s="51"/>
      <c r="AY55" s="43"/>
      <c r="AZ55" s="51"/>
      <c r="BA55" s="43"/>
      <c r="BB55" s="51"/>
      <c r="BC55" s="43"/>
      <c r="BD55" s="51"/>
      <c r="BE55" s="43"/>
      <c r="BF55" s="51"/>
      <c r="BG55" s="43"/>
      <c r="BH55" s="23">
        <f t="shared" si="1"/>
        <v>1</v>
      </c>
    </row>
    <row r="56" spans="1:60" ht="100" customHeight="1">
      <c r="A56" s="40" t="s">
        <v>609</v>
      </c>
      <c r="B56" s="41">
        <v>2017</v>
      </c>
      <c r="C56" s="41" t="s">
        <v>705</v>
      </c>
      <c r="D56" s="41" t="s">
        <v>616</v>
      </c>
      <c r="E56" s="41" t="s">
        <v>15</v>
      </c>
      <c r="F56" s="41"/>
      <c r="G56" s="41" t="s">
        <v>18</v>
      </c>
      <c r="H56" s="41" t="s">
        <v>1226</v>
      </c>
      <c r="I56" s="41" t="s">
        <v>113</v>
      </c>
      <c r="J56" s="41" t="s">
        <v>617</v>
      </c>
      <c r="K56" s="41" t="s">
        <v>218</v>
      </c>
      <c r="L56" s="41" t="s">
        <v>784</v>
      </c>
      <c r="M56" s="41" t="s">
        <v>77</v>
      </c>
      <c r="N56" s="41" t="s">
        <v>73</v>
      </c>
      <c r="O56" s="41" t="s">
        <v>54</v>
      </c>
      <c r="P56" s="41" t="s">
        <v>81</v>
      </c>
      <c r="Q56" s="41">
        <v>27</v>
      </c>
      <c r="R56" s="41">
        <v>22</v>
      </c>
      <c r="S56" s="41" t="s">
        <v>618</v>
      </c>
      <c r="T56" s="41">
        <v>24</v>
      </c>
      <c r="U56" s="41">
        <v>22</v>
      </c>
      <c r="V56" s="42" t="s">
        <v>621</v>
      </c>
      <c r="W56" s="41" t="s">
        <v>94</v>
      </c>
      <c r="X56" s="41">
        <v>100</v>
      </c>
      <c r="Y56" s="41" t="s">
        <v>188</v>
      </c>
      <c r="Z56" s="41" t="s">
        <v>622</v>
      </c>
      <c r="AA56" s="41" t="s">
        <v>623</v>
      </c>
      <c r="AB56" s="41" t="s">
        <v>624</v>
      </c>
      <c r="AC56" s="41" t="s">
        <v>735</v>
      </c>
      <c r="AD56" s="41" t="s">
        <v>620</v>
      </c>
      <c r="AE56" s="41" t="s">
        <v>619</v>
      </c>
      <c r="AF56" s="51"/>
      <c r="AG56" s="43"/>
      <c r="AH56" s="51"/>
      <c r="AI56" s="43"/>
      <c r="AJ56" s="51"/>
      <c r="AK56" s="43"/>
      <c r="AL56" s="51"/>
      <c r="AM56" s="43"/>
      <c r="AN56" s="51"/>
      <c r="AO56" s="43"/>
      <c r="AP56" s="51"/>
      <c r="AQ56" s="43"/>
      <c r="AR56" s="51"/>
      <c r="AS56" s="43" t="s">
        <v>24</v>
      </c>
      <c r="AT56" s="51"/>
      <c r="AU56" s="43"/>
      <c r="AV56" s="51"/>
      <c r="AW56" s="43"/>
      <c r="AX56" s="51"/>
      <c r="AY56" s="43" t="s">
        <v>24</v>
      </c>
      <c r="AZ56" s="51"/>
      <c r="BA56" s="43"/>
      <c r="BB56" s="51"/>
      <c r="BC56" s="43" t="s">
        <v>24</v>
      </c>
      <c r="BD56" s="51" t="s">
        <v>24</v>
      </c>
      <c r="BE56" s="43"/>
      <c r="BF56" s="51"/>
      <c r="BG56" s="43"/>
      <c r="BH56" s="23">
        <f t="shared" si="1"/>
        <v>4</v>
      </c>
    </row>
    <row r="57" spans="1:60" ht="84">
      <c r="A57" s="107" t="s">
        <v>670</v>
      </c>
      <c r="B57" s="108">
        <v>2015</v>
      </c>
      <c r="C57" s="108" t="s">
        <v>706</v>
      </c>
      <c r="D57" s="108" t="s">
        <v>439</v>
      </c>
      <c r="E57" s="108" t="s">
        <v>28</v>
      </c>
      <c r="F57" s="108"/>
      <c r="G57" s="108" t="s">
        <v>62</v>
      </c>
      <c r="H57" s="108" t="s">
        <v>1225</v>
      </c>
      <c r="I57" s="108" t="s">
        <v>677</v>
      </c>
      <c r="J57" s="108" t="s">
        <v>75</v>
      </c>
      <c r="K57" s="108" t="s">
        <v>75</v>
      </c>
      <c r="L57" s="108" t="s">
        <v>785</v>
      </c>
      <c r="M57" s="108" t="s">
        <v>77</v>
      </c>
      <c r="N57" s="108" t="s">
        <v>72</v>
      </c>
      <c r="O57" s="108" t="s">
        <v>75</v>
      </c>
      <c r="P57" s="108" t="s">
        <v>75</v>
      </c>
      <c r="Q57" s="108" t="s">
        <v>75</v>
      </c>
      <c r="R57" s="108" t="s">
        <v>75</v>
      </c>
      <c r="S57" s="108" t="s">
        <v>75</v>
      </c>
      <c r="T57" s="108" t="s">
        <v>75</v>
      </c>
      <c r="U57" s="108" t="s">
        <v>677</v>
      </c>
      <c r="V57" s="109">
        <v>4</v>
      </c>
      <c r="W57" s="108" t="s">
        <v>75</v>
      </c>
      <c r="X57" s="108" t="s">
        <v>75</v>
      </c>
      <c r="Y57" s="108" t="s">
        <v>680</v>
      </c>
      <c r="Z57" s="108" t="s">
        <v>75</v>
      </c>
      <c r="AA57" s="108" t="s">
        <v>75</v>
      </c>
      <c r="AB57" s="108" t="s">
        <v>678</v>
      </c>
      <c r="AC57" s="108" t="s">
        <v>199</v>
      </c>
      <c r="AD57" s="108" t="s">
        <v>297</v>
      </c>
      <c r="AE57" s="108" t="s">
        <v>679</v>
      </c>
      <c r="AF57" s="51"/>
      <c r="AG57" s="43"/>
      <c r="AH57" s="51"/>
      <c r="AI57" s="43"/>
      <c r="AJ57" s="51"/>
      <c r="AK57" s="43"/>
      <c r="AL57" s="51"/>
      <c r="AM57" s="43"/>
      <c r="AN57" s="51"/>
      <c r="AO57" s="43"/>
      <c r="AP57" s="51"/>
      <c r="AQ57" s="43"/>
      <c r="AR57" s="51"/>
      <c r="AS57" s="43"/>
      <c r="AT57" s="51"/>
      <c r="AU57" s="43"/>
      <c r="AV57" s="51"/>
      <c r="AW57" s="43"/>
      <c r="AX57" s="51"/>
      <c r="AY57" s="43"/>
      <c r="AZ57" s="51"/>
      <c r="BA57" s="43"/>
      <c r="BB57" s="51"/>
      <c r="BC57" s="43"/>
      <c r="BD57" s="51"/>
      <c r="BE57" s="43" t="s">
        <v>24</v>
      </c>
      <c r="BF57" s="51"/>
      <c r="BG57" s="43"/>
      <c r="BH57" s="23">
        <f t="shared" si="1"/>
        <v>1</v>
      </c>
    </row>
    <row r="58" spans="1:60" ht="60">
      <c r="A58" s="40" t="s">
        <v>491</v>
      </c>
      <c r="B58" s="41">
        <v>2008</v>
      </c>
      <c r="C58" s="41" t="s">
        <v>704</v>
      </c>
      <c r="D58" s="41" t="s">
        <v>75</v>
      </c>
      <c r="E58" s="41" t="s">
        <v>15</v>
      </c>
      <c r="F58" s="41"/>
      <c r="G58" s="41" t="s">
        <v>18</v>
      </c>
      <c r="H58" s="41" t="s">
        <v>1225</v>
      </c>
      <c r="I58" s="41" t="s">
        <v>68</v>
      </c>
      <c r="J58" s="41" t="s">
        <v>486</v>
      </c>
      <c r="K58" s="41" t="s">
        <v>31</v>
      </c>
      <c r="L58" s="41" t="s">
        <v>1558</v>
      </c>
      <c r="M58" s="41" t="s">
        <v>77</v>
      </c>
      <c r="N58" s="41" t="s">
        <v>86</v>
      </c>
      <c r="O58" s="41" t="s">
        <v>144</v>
      </c>
      <c r="P58" s="41" t="s">
        <v>487</v>
      </c>
      <c r="Q58" s="41">
        <v>30</v>
      </c>
      <c r="R58" s="41">
        <v>29</v>
      </c>
      <c r="S58" s="41" t="s">
        <v>488</v>
      </c>
      <c r="T58" s="41">
        <v>30</v>
      </c>
      <c r="U58" s="41">
        <v>29</v>
      </c>
      <c r="V58" s="42">
        <v>2</v>
      </c>
      <c r="W58" s="41" t="s">
        <v>75</v>
      </c>
      <c r="X58" s="41">
        <v>100</v>
      </c>
      <c r="Y58" s="41" t="s">
        <v>188</v>
      </c>
      <c r="Z58" s="41">
        <v>100</v>
      </c>
      <c r="AA58" s="41" t="s">
        <v>188</v>
      </c>
      <c r="AB58" s="41" t="s">
        <v>489</v>
      </c>
      <c r="AC58" s="41" t="s">
        <v>735</v>
      </c>
      <c r="AD58" s="41" t="s">
        <v>490</v>
      </c>
      <c r="AE58" s="41" t="s">
        <v>759</v>
      </c>
      <c r="AF58" s="51" t="s">
        <v>24</v>
      </c>
      <c r="AG58" s="43"/>
      <c r="AH58" s="51"/>
      <c r="AI58" s="43"/>
      <c r="AJ58" s="51"/>
      <c r="AK58" s="43"/>
      <c r="AL58" s="51"/>
      <c r="AM58" s="43"/>
      <c r="AN58" s="51"/>
      <c r="AO58" s="43"/>
      <c r="AP58" s="51" t="s">
        <v>24</v>
      </c>
      <c r="AQ58" s="43" t="s">
        <v>24</v>
      </c>
      <c r="AR58" s="51"/>
      <c r="AS58" s="43"/>
      <c r="AT58" s="51"/>
      <c r="AU58" s="43"/>
      <c r="AV58" s="51"/>
      <c r="AW58" s="43" t="s">
        <v>24</v>
      </c>
      <c r="AX58" s="51"/>
      <c r="AY58" s="43"/>
      <c r="AZ58" s="51"/>
      <c r="BA58" s="43"/>
      <c r="BB58" s="51"/>
      <c r="BC58" s="43"/>
      <c r="BD58" s="51"/>
      <c r="BE58" s="43"/>
      <c r="BF58" s="51"/>
      <c r="BG58" s="43"/>
      <c r="BH58" s="23">
        <f t="shared" si="1"/>
        <v>4</v>
      </c>
    </row>
    <row r="59" spans="1:60" ht="60">
      <c r="A59" s="107" t="s">
        <v>1011</v>
      </c>
      <c r="B59" s="108">
        <v>2006</v>
      </c>
      <c r="C59" s="108" t="s">
        <v>475</v>
      </c>
      <c r="D59" s="108" t="s">
        <v>75</v>
      </c>
      <c r="E59" s="108" t="s">
        <v>15</v>
      </c>
      <c r="F59" s="108"/>
      <c r="G59" s="108" t="s">
        <v>18</v>
      </c>
      <c r="H59" s="108" t="s">
        <v>1225</v>
      </c>
      <c r="I59" s="108" t="s">
        <v>474</v>
      </c>
      <c r="J59" s="108" t="s">
        <v>157</v>
      </c>
      <c r="K59" s="108" t="s">
        <v>30</v>
      </c>
      <c r="L59" s="108" t="s">
        <v>786</v>
      </c>
      <c r="M59" s="108" t="s">
        <v>77</v>
      </c>
      <c r="N59" s="108" t="s">
        <v>73</v>
      </c>
      <c r="O59" s="108" t="s">
        <v>54</v>
      </c>
      <c r="P59" s="108" t="s">
        <v>57</v>
      </c>
      <c r="Q59" s="108">
        <v>15</v>
      </c>
      <c r="R59" s="108">
        <v>15</v>
      </c>
      <c r="S59" s="108" t="s">
        <v>469</v>
      </c>
      <c r="T59" s="108">
        <v>40</v>
      </c>
      <c r="U59" s="108">
        <v>40</v>
      </c>
      <c r="V59" s="109">
        <v>2</v>
      </c>
      <c r="W59" s="108" t="s">
        <v>26</v>
      </c>
      <c r="X59" s="108" t="s">
        <v>470</v>
      </c>
      <c r="Y59" s="108" t="s">
        <v>471</v>
      </c>
      <c r="Z59" s="108" t="s">
        <v>75</v>
      </c>
      <c r="AA59" s="108"/>
      <c r="AB59" s="108" t="s">
        <v>60</v>
      </c>
      <c r="AC59" s="108" t="s">
        <v>199</v>
      </c>
      <c r="AD59" s="108" t="s">
        <v>297</v>
      </c>
      <c r="AE59" s="108"/>
      <c r="AF59" s="51" t="s">
        <v>24</v>
      </c>
      <c r="AG59" s="43" t="s">
        <v>24</v>
      </c>
      <c r="AH59" s="51"/>
      <c r="AI59" s="43"/>
      <c r="AJ59" s="51"/>
      <c r="AK59" s="43"/>
      <c r="AL59" s="51"/>
      <c r="AM59" s="43"/>
      <c r="AN59" s="51"/>
      <c r="AO59" s="43" t="s">
        <v>24</v>
      </c>
      <c r="AP59" s="51"/>
      <c r="AQ59" s="43"/>
      <c r="AR59" s="51"/>
      <c r="AS59" s="43"/>
      <c r="AT59" s="51"/>
      <c r="AU59" s="43"/>
      <c r="AV59" s="51"/>
      <c r="AW59" s="43" t="s">
        <v>24</v>
      </c>
      <c r="AX59" s="51"/>
      <c r="AY59" s="43"/>
      <c r="AZ59" s="51"/>
      <c r="BA59" s="43"/>
      <c r="BB59" s="51"/>
      <c r="BC59" s="43"/>
      <c r="BD59" s="51"/>
      <c r="BE59" s="43"/>
      <c r="BF59" s="51"/>
      <c r="BG59" s="43"/>
      <c r="BH59" s="23">
        <f t="shared" si="1"/>
        <v>4</v>
      </c>
    </row>
    <row r="60" spans="1:60" ht="144">
      <c r="A60" s="40" t="s">
        <v>136</v>
      </c>
      <c r="B60" s="41">
        <v>2017</v>
      </c>
      <c r="C60" s="41" t="s">
        <v>701</v>
      </c>
      <c r="D60" s="41" t="s">
        <v>737</v>
      </c>
      <c r="E60" s="41" t="s">
        <v>15</v>
      </c>
      <c r="F60" s="41"/>
      <c r="G60" s="41" t="s">
        <v>18</v>
      </c>
      <c r="H60" s="41" t="s">
        <v>1230</v>
      </c>
      <c r="I60" s="41" t="s">
        <v>137</v>
      </c>
      <c r="J60" s="41" t="s">
        <v>114</v>
      </c>
      <c r="K60" s="41" t="s">
        <v>30</v>
      </c>
      <c r="L60" s="41" t="s">
        <v>787</v>
      </c>
      <c r="M60" s="41" t="s">
        <v>77</v>
      </c>
      <c r="N60" s="41" t="s">
        <v>86</v>
      </c>
      <c r="O60" s="41" t="s">
        <v>144</v>
      </c>
      <c r="P60" s="41" t="s">
        <v>145</v>
      </c>
      <c r="Q60" s="41" t="s">
        <v>138</v>
      </c>
      <c r="R60" s="41" t="s">
        <v>139</v>
      </c>
      <c r="S60" s="41" t="s">
        <v>321</v>
      </c>
      <c r="T60" s="41" t="s">
        <v>140</v>
      </c>
      <c r="U60" s="41" t="s">
        <v>320</v>
      </c>
      <c r="V60" s="42" t="s">
        <v>142</v>
      </c>
      <c r="W60" s="41" t="s">
        <v>92</v>
      </c>
      <c r="X60" s="41" t="s">
        <v>141</v>
      </c>
      <c r="Y60" s="41" t="s">
        <v>472</v>
      </c>
      <c r="Z60" s="41"/>
      <c r="AA60" s="41" t="s">
        <v>473</v>
      </c>
      <c r="AB60" s="41" t="s">
        <v>183</v>
      </c>
      <c r="AC60" s="41" t="s">
        <v>304</v>
      </c>
      <c r="AD60" s="41" t="s">
        <v>303</v>
      </c>
      <c r="AE60" s="41" t="s">
        <v>319</v>
      </c>
      <c r="AF60" s="51" t="s">
        <v>24</v>
      </c>
      <c r="AG60" s="43"/>
      <c r="AH60" s="51"/>
      <c r="AI60" s="43"/>
      <c r="AJ60" s="51"/>
      <c r="AK60" s="43"/>
      <c r="AL60" s="51"/>
      <c r="AM60" s="43"/>
      <c r="AN60" s="51"/>
      <c r="AO60" s="43" t="s">
        <v>24</v>
      </c>
      <c r="AP60" s="51"/>
      <c r="AQ60" s="43"/>
      <c r="AR60" s="51"/>
      <c r="AS60" s="43"/>
      <c r="AT60" s="51"/>
      <c r="AU60" s="43"/>
      <c r="AV60" s="51"/>
      <c r="AW60" s="43"/>
      <c r="AX60" s="51" t="s">
        <v>24</v>
      </c>
      <c r="AY60" s="43"/>
      <c r="AZ60" s="51"/>
      <c r="BA60" s="43"/>
      <c r="BB60" s="51"/>
      <c r="BC60" s="43"/>
      <c r="BD60" s="51"/>
      <c r="BE60" s="43"/>
      <c r="BF60" s="51"/>
      <c r="BG60" s="43"/>
      <c r="BH60" s="23">
        <f t="shared" si="1"/>
        <v>3</v>
      </c>
    </row>
    <row r="61" spans="1:60" ht="84">
      <c r="A61" s="107" t="s">
        <v>221</v>
      </c>
      <c r="B61" s="108">
        <v>2016</v>
      </c>
      <c r="C61" s="108" t="s">
        <v>702</v>
      </c>
      <c r="D61" s="108" t="s">
        <v>75</v>
      </c>
      <c r="E61" s="108" t="s">
        <v>51</v>
      </c>
      <c r="F61" s="108" t="s">
        <v>79</v>
      </c>
      <c r="G61" s="108" t="s">
        <v>18</v>
      </c>
      <c r="H61" s="108" t="s">
        <v>1226</v>
      </c>
      <c r="I61" s="108" t="s">
        <v>113</v>
      </c>
      <c r="J61" s="108" t="s">
        <v>626</v>
      </c>
      <c r="K61" s="108" t="s">
        <v>218</v>
      </c>
      <c r="L61" s="108" t="s">
        <v>778</v>
      </c>
      <c r="M61" s="108" t="s">
        <v>75</v>
      </c>
      <c r="N61" s="108" t="s">
        <v>75</v>
      </c>
      <c r="O61" s="108" t="s">
        <v>54</v>
      </c>
      <c r="P61" s="108" t="s">
        <v>128</v>
      </c>
      <c r="Q61" s="108">
        <v>20</v>
      </c>
      <c r="R61" s="108">
        <v>20</v>
      </c>
      <c r="S61" s="108" t="s">
        <v>625</v>
      </c>
      <c r="T61" s="108">
        <v>20</v>
      </c>
      <c r="U61" s="108">
        <v>19</v>
      </c>
      <c r="V61" s="109" t="s">
        <v>627</v>
      </c>
      <c r="W61" s="108" t="s">
        <v>94</v>
      </c>
      <c r="X61" s="108">
        <v>95</v>
      </c>
      <c r="Y61" s="108" t="s">
        <v>628</v>
      </c>
      <c r="Z61" s="108">
        <v>75</v>
      </c>
      <c r="AA61" s="108" t="s">
        <v>629</v>
      </c>
      <c r="AB61" s="108" t="s">
        <v>630</v>
      </c>
      <c r="AC61" s="108" t="s">
        <v>287</v>
      </c>
      <c r="AD61" s="108" t="s">
        <v>297</v>
      </c>
      <c r="AE61" s="129" t="s">
        <v>1007</v>
      </c>
      <c r="AF61" s="51"/>
      <c r="AG61" s="43"/>
      <c r="AH61" s="51"/>
      <c r="AI61" s="43"/>
      <c r="AJ61" s="51"/>
      <c r="AK61" s="43"/>
      <c r="AL61" s="51"/>
      <c r="AM61" s="43"/>
      <c r="AN61" s="51"/>
      <c r="AO61" s="43"/>
      <c r="AP61" s="51"/>
      <c r="AQ61" s="43"/>
      <c r="AR61" s="51"/>
      <c r="AS61" s="43"/>
      <c r="AT61" s="51"/>
      <c r="AU61" s="43"/>
      <c r="AV61" s="51"/>
      <c r="AW61" s="43"/>
      <c r="AX61" s="51"/>
      <c r="AY61" s="43" t="s">
        <v>24</v>
      </c>
      <c r="AZ61" s="51"/>
      <c r="BA61" s="43"/>
      <c r="BB61" s="51"/>
      <c r="BC61" s="43"/>
      <c r="BD61" s="51"/>
      <c r="BE61" s="43"/>
      <c r="BF61" s="51"/>
      <c r="BG61" s="43"/>
      <c r="BH61" s="23">
        <f t="shared" si="1"/>
        <v>1</v>
      </c>
    </row>
    <row r="62" spans="1:60" ht="96">
      <c r="A62" s="40" t="s">
        <v>221</v>
      </c>
      <c r="B62" s="41">
        <v>2018</v>
      </c>
      <c r="C62" s="41" t="s">
        <v>703</v>
      </c>
      <c r="D62" s="41" t="s">
        <v>681</v>
      </c>
      <c r="E62" s="41" t="s">
        <v>51</v>
      </c>
      <c r="F62" s="41" t="s">
        <v>79</v>
      </c>
      <c r="G62" s="41" t="s">
        <v>18</v>
      </c>
      <c r="H62" s="41" t="s">
        <v>1226</v>
      </c>
      <c r="I62" s="41" t="s">
        <v>113</v>
      </c>
      <c r="J62" s="41" t="s">
        <v>143</v>
      </c>
      <c r="K62" s="41" t="s">
        <v>218</v>
      </c>
      <c r="L62" s="41" t="s">
        <v>788</v>
      </c>
      <c r="M62" s="41" t="s">
        <v>77</v>
      </c>
      <c r="N62" s="41" t="s">
        <v>86</v>
      </c>
      <c r="O62" s="41" t="s">
        <v>1866</v>
      </c>
      <c r="P62" s="41" t="s">
        <v>91</v>
      </c>
      <c r="Q62" s="41">
        <v>34</v>
      </c>
      <c r="R62" s="41">
        <v>33</v>
      </c>
      <c r="S62" s="41" t="s">
        <v>223</v>
      </c>
      <c r="T62" s="41">
        <v>33</v>
      </c>
      <c r="U62" s="41">
        <v>33</v>
      </c>
      <c r="V62" s="42" t="s">
        <v>222</v>
      </c>
      <c r="W62" s="41" t="s">
        <v>94</v>
      </c>
      <c r="X62" s="41">
        <v>100</v>
      </c>
      <c r="Y62" s="41"/>
      <c r="Z62" s="41"/>
      <c r="AA62" s="41" t="s">
        <v>224</v>
      </c>
      <c r="AB62" s="41" t="s">
        <v>225</v>
      </c>
      <c r="AC62" s="41" t="s">
        <v>287</v>
      </c>
      <c r="AD62" s="41" t="s">
        <v>982</v>
      </c>
      <c r="AE62" s="41" t="s">
        <v>1242</v>
      </c>
      <c r="AF62" s="51"/>
      <c r="AG62" s="43"/>
      <c r="AH62" s="51"/>
      <c r="AI62" s="43"/>
      <c r="AJ62" s="51"/>
      <c r="AK62" s="43"/>
      <c r="AL62" s="51"/>
      <c r="AM62" s="43" t="s">
        <v>24</v>
      </c>
      <c r="AN62" s="51"/>
      <c r="AO62" s="43"/>
      <c r="AP62" s="51"/>
      <c r="AQ62" s="43"/>
      <c r="AR62" s="51"/>
      <c r="AS62" s="43"/>
      <c r="AT62" s="51"/>
      <c r="AU62" s="43"/>
      <c r="AV62" s="51"/>
      <c r="AW62" s="43"/>
      <c r="AX62" s="51"/>
      <c r="AY62" s="43"/>
      <c r="AZ62" s="51"/>
      <c r="BA62" s="43"/>
      <c r="BB62" s="51"/>
      <c r="BC62" s="43"/>
      <c r="BD62" s="51"/>
      <c r="BE62" s="43"/>
      <c r="BF62" s="51"/>
      <c r="BG62" s="43"/>
      <c r="BH62" s="23">
        <f t="shared" si="1"/>
        <v>1</v>
      </c>
    </row>
    <row r="63" spans="1:60" ht="96">
      <c r="A63" s="107" t="s">
        <v>310</v>
      </c>
      <c r="B63" s="108">
        <v>2015</v>
      </c>
      <c r="C63" s="108" t="s">
        <v>311</v>
      </c>
      <c r="D63" s="108" t="s">
        <v>738</v>
      </c>
      <c r="E63" s="108" t="s">
        <v>15</v>
      </c>
      <c r="F63" s="108"/>
      <c r="G63" s="108" t="s">
        <v>18</v>
      </c>
      <c r="H63" s="108" t="s">
        <v>1225</v>
      </c>
      <c r="I63" s="108" t="s">
        <v>68</v>
      </c>
      <c r="J63" s="108" t="s">
        <v>312</v>
      </c>
      <c r="K63" s="108" t="s">
        <v>313</v>
      </c>
      <c r="L63" s="108" t="s">
        <v>789</v>
      </c>
      <c r="M63" s="108" t="s">
        <v>77</v>
      </c>
      <c r="N63" s="108" t="s">
        <v>86</v>
      </c>
      <c r="O63" s="108" t="s">
        <v>54</v>
      </c>
      <c r="P63" s="108" t="s">
        <v>57</v>
      </c>
      <c r="Q63" s="108">
        <v>35</v>
      </c>
      <c r="R63" s="108">
        <v>34</v>
      </c>
      <c r="S63" s="108" t="s">
        <v>195</v>
      </c>
      <c r="T63" s="108">
        <v>125</v>
      </c>
      <c r="U63" s="108">
        <v>121</v>
      </c>
      <c r="V63" s="109" t="s">
        <v>314</v>
      </c>
      <c r="W63" s="108" t="s">
        <v>26</v>
      </c>
      <c r="X63" s="108" t="s">
        <v>317</v>
      </c>
      <c r="Y63" s="108" t="s">
        <v>316</v>
      </c>
      <c r="Z63" s="108"/>
      <c r="AA63" s="108" t="s">
        <v>315</v>
      </c>
      <c r="AB63" s="108" t="s">
        <v>198</v>
      </c>
      <c r="AC63" s="108" t="s">
        <v>199</v>
      </c>
      <c r="AD63" s="108" t="s">
        <v>297</v>
      </c>
      <c r="AE63" s="108" t="s">
        <v>1243</v>
      </c>
      <c r="AF63" s="51" t="s">
        <v>24</v>
      </c>
      <c r="AG63" s="43"/>
      <c r="AH63" s="51"/>
      <c r="AI63" s="43" t="s">
        <v>24</v>
      </c>
      <c r="AJ63" s="51"/>
      <c r="AK63" s="43"/>
      <c r="AL63" s="51"/>
      <c r="AM63" s="43"/>
      <c r="AN63" s="51"/>
      <c r="AO63" s="43"/>
      <c r="AP63" s="51"/>
      <c r="AQ63" s="43"/>
      <c r="AR63" s="51"/>
      <c r="AS63" s="43"/>
      <c r="AT63" s="51"/>
      <c r="AU63" s="43" t="s">
        <v>24</v>
      </c>
      <c r="AV63" s="51"/>
      <c r="AW63" s="43"/>
      <c r="AX63" s="51"/>
      <c r="AY63" s="43"/>
      <c r="AZ63" s="51"/>
      <c r="BA63" s="43"/>
      <c r="BB63" s="51"/>
      <c r="BC63" s="43"/>
      <c r="BD63" s="51"/>
      <c r="BE63" s="43"/>
      <c r="BF63" s="51"/>
      <c r="BG63" s="43"/>
      <c r="BH63" s="23">
        <f t="shared" si="1"/>
        <v>3</v>
      </c>
    </row>
    <row r="64" spans="1:60" ht="36">
      <c r="A64" s="40" t="s">
        <v>64</v>
      </c>
      <c r="B64" s="41">
        <v>2007</v>
      </c>
      <c r="C64" s="41" t="s">
        <v>200</v>
      </c>
      <c r="D64" s="41" t="s">
        <v>75</v>
      </c>
      <c r="E64" s="41" t="s">
        <v>15</v>
      </c>
      <c r="F64" s="41"/>
      <c r="G64" s="41" t="s">
        <v>18</v>
      </c>
      <c r="H64" s="41" t="s">
        <v>1225</v>
      </c>
      <c r="I64" s="41" t="s">
        <v>68</v>
      </c>
      <c r="J64" s="41" t="s">
        <v>196</v>
      </c>
      <c r="K64" s="41" t="s">
        <v>308</v>
      </c>
      <c r="L64" s="41" t="s">
        <v>790</v>
      </c>
      <c r="M64" s="41" t="s">
        <v>77</v>
      </c>
      <c r="N64" s="41" t="s">
        <v>86</v>
      </c>
      <c r="O64" s="41" t="s">
        <v>54</v>
      </c>
      <c r="P64" s="41" t="s">
        <v>57</v>
      </c>
      <c r="Q64" s="41">
        <v>21</v>
      </c>
      <c r="R64" s="41">
        <v>21</v>
      </c>
      <c r="S64" s="41" t="s">
        <v>195</v>
      </c>
      <c r="T64" s="41">
        <v>79</v>
      </c>
      <c r="U64" s="41">
        <v>79</v>
      </c>
      <c r="V64" s="42" t="s">
        <v>194</v>
      </c>
      <c r="W64" s="41" t="s">
        <v>26</v>
      </c>
      <c r="X64" s="41" t="s">
        <v>318</v>
      </c>
      <c r="Y64" s="41" t="s">
        <v>197</v>
      </c>
      <c r="Z64" s="41"/>
      <c r="AA64" s="41" t="s">
        <v>309</v>
      </c>
      <c r="AB64" s="41" t="s">
        <v>198</v>
      </c>
      <c r="AC64" s="41" t="s">
        <v>199</v>
      </c>
      <c r="AD64" s="41" t="s">
        <v>297</v>
      </c>
      <c r="AE64" s="41" t="s">
        <v>1244</v>
      </c>
      <c r="AF64" s="51"/>
      <c r="AG64" s="43"/>
      <c r="AH64" s="51"/>
      <c r="AI64" s="43" t="s">
        <v>24</v>
      </c>
      <c r="AJ64" s="51" t="s">
        <v>24</v>
      </c>
      <c r="AK64" s="43"/>
      <c r="AL64" s="51"/>
      <c r="AM64" s="43"/>
      <c r="AN64" s="51"/>
      <c r="AO64" s="43"/>
      <c r="AP64" s="51"/>
      <c r="AQ64" s="43"/>
      <c r="AR64" s="51" t="s">
        <v>24</v>
      </c>
      <c r="AS64" s="43"/>
      <c r="AT64" s="51"/>
      <c r="AU64" s="43"/>
      <c r="AV64" s="51"/>
      <c r="AW64" s="43"/>
      <c r="AX64" s="51"/>
      <c r="AY64" s="43"/>
      <c r="AZ64" s="51"/>
      <c r="BA64" s="43" t="s">
        <v>24</v>
      </c>
      <c r="BB64" s="51"/>
      <c r="BC64" s="43"/>
      <c r="BD64" s="51"/>
      <c r="BE64" s="43"/>
      <c r="BF64" s="51"/>
      <c r="BG64" s="43" t="s">
        <v>24</v>
      </c>
      <c r="BH64" s="23">
        <f t="shared" si="1"/>
        <v>5</v>
      </c>
    </row>
    <row r="65" spans="1:62" ht="51.75" customHeight="1">
      <c r="A65" s="107" t="s">
        <v>593</v>
      </c>
      <c r="B65" s="108">
        <v>2009</v>
      </c>
      <c r="C65" s="108" t="s">
        <v>594</v>
      </c>
      <c r="D65" s="108" t="s">
        <v>595</v>
      </c>
      <c r="E65" s="108" t="s">
        <v>28</v>
      </c>
      <c r="F65" s="108"/>
      <c r="G65" s="108" t="s">
        <v>62</v>
      </c>
      <c r="H65" s="108" t="s">
        <v>1225</v>
      </c>
      <c r="I65" s="108" t="s">
        <v>68</v>
      </c>
      <c r="J65" s="108" t="s">
        <v>596</v>
      </c>
      <c r="K65" s="108" t="s">
        <v>30</v>
      </c>
      <c r="L65" s="108" t="s">
        <v>791</v>
      </c>
      <c r="M65" s="108" t="s">
        <v>77</v>
      </c>
      <c r="N65" s="108" t="s">
        <v>86</v>
      </c>
      <c r="O65" s="108" t="s">
        <v>54</v>
      </c>
      <c r="P65" s="108" t="s">
        <v>57</v>
      </c>
      <c r="Q65" s="108">
        <v>146</v>
      </c>
      <c r="R65" s="108">
        <v>144</v>
      </c>
      <c r="S65" s="108"/>
      <c r="T65" s="108">
        <v>263</v>
      </c>
      <c r="U65" s="108">
        <v>261</v>
      </c>
      <c r="V65" s="109" t="s">
        <v>597</v>
      </c>
      <c r="W65" s="108" t="s">
        <v>1869</v>
      </c>
      <c r="X65" s="108" t="s">
        <v>599</v>
      </c>
      <c r="Y65" s="108" t="s">
        <v>598</v>
      </c>
      <c r="Z65" s="108"/>
      <c r="AA65" s="108" t="s">
        <v>600</v>
      </c>
      <c r="AB65" s="108" t="s">
        <v>601</v>
      </c>
      <c r="AC65" s="108" t="s">
        <v>199</v>
      </c>
      <c r="AD65" s="108" t="s">
        <v>297</v>
      </c>
      <c r="AE65" s="108"/>
      <c r="AF65" s="51"/>
      <c r="AG65" s="43"/>
      <c r="AH65" s="51"/>
      <c r="AI65" s="43"/>
      <c r="AJ65" s="51"/>
      <c r="AK65" s="43"/>
      <c r="AL65" s="51"/>
      <c r="AM65" s="43"/>
      <c r="AN65" s="51"/>
      <c r="AO65" s="43"/>
      <c r="AP65" s="51"/>
      <c r="AQ65" s="43"/>
      <c r="AR65" s="51"/>
      <c r="AS65" s="43"/>
      <c r="AT65" s="51"/>
      <c r="AU65" s="43"/>
      <c r="AV65" s="51"/>
      <c r="AW65" s="43" t="s">
        <v>24</v>
      </c>
      <c r="AX65" s="51"/>
      <c r="AY65" s="43"/>
      <c r="AZ65" s="51"/>
      <c r="BA65" s="43" t="s">
        <v>24</v>
      </c>
      <c r="BB65" s="51"/>
      <c r="BC65" s="43"/>
      <c r="BD65" s="51"/>
      <c r="BE65" s="43"/>
      <c r="BF65" s="51"/>
      <c r="BG65" s="43" t="s">
        <v>24</v>
      </c>
      <c r="BH65" s="23">
        <f t="shared" si="1"/>
        <v>3</v>
      </c>
    </row>
    <row r="66" spans="1:62" ht="87.75" customHeight="1">
      <c r="A66" s="53" t="s">
        <v>610</v>
      </c>
      <c r="B66" s="54">
        <v>2014</v>
      </c>
      <c r="C66" s="54" t="s">
        <v>700</v>
      </c>
      <c r="D66" s="54" t="s">
        <v>631</v>
      </c>
      <c r="E66" s="54" t="s">
        <v>28</v>
      </c>
      <c r="F66" s="54"/>
      <c r="G66" s="54" t="s">
        <v>18</v>
      </c>
      <c r="H66" s="54" t="s">
        <v>1226</v>
      </c>
      <c r="I66" s="54" t="s">
        <v>113</v>
      </c>
      <c r="J66" s="54" t="s">
        <v>635</v>
      </c>
      <c r="K66" s="54" t="s">
        <v>218</v>
      </c>
      <c r="L66" s="54" t="s">
        <v>792</v>
      </c>
      <c r="M66" s="54" t="s">
        <v>77</v>
      </c>
      <c r="N66" s="54" t="s">
        <v>86</v>
      </c>
      <c r="O66" s="54" t="s">
        <v>54</v>
      </c>
      <c r="P66" s="54" t="s">
        <v>81</v>
      </c>
      <c r="Q66" s="54">
        <v>47</v>
      </c>
      <c r="R66" s="54">
        <v>47</v>
      </c>
      <c r="S66" s="54" t="s">
        <v>632</v>
      </c>
      <c r="T66" s="54">
        <v>55</v>
      </c>
      <c r="U66" s="54">
        <v>30</v>
      </c>
      <c r="V66" s="54">
        <v>3</v>
      </c>
      <c r="W66" s="54" t="s">
        <v>633</v>
      </c>
      <c r="X66" s="54" t="s">
        <v>75</v>
      </c>
      <c r="Y66" s="54" t="s">
        <v>75</v>
      </c>
      <c r="Z66" s="54" t="s">
        <v>75</v>
      </c>
      <c r="AA66" s="54" t="s">
        <v>636</v>
      </c>
      <c r="AB66" s="54" t="s">
        <v>637</v>
      </c>
      <c r="AC66" s="54" t="s">
        <v>304</v>
      </c>
      <c r="AD66" s="54" t="s">
        <v>297</v>
      </c>
      <c r="AE66" s="54"/>
      <c r="AF66" s="55"/>
      <c r="AG66" s="56"/>
      <c r="AH66" s="55"/>
      <c r="AI66" s="56"/>
      <c r="AJ66" s="55"/>
      <c r="AK66" s="56"/>
      <c r="AL66" s="55"/>
      <c r="AM66" s="56"/>
      <c r="AN66" s="55"/>
      <c r="AO66" s="56"/>
      <c r="AP66" s="55"/>
      <c r="AQ66" s="56"/>
      <c r="AR66" s="55"/>
      <c r="AS66" s="56"/>
      <c r="AT66" s="55"/>
      <c r="AU66" s="56"/>
      <c r="AV66" s="55"/>
      <c r="AW66" s="56"/>
      <c r="AX66" s="55"/>
      <c r="AY66" s="56" t="s">
        <v>24</v>
      </c>
      <c r="AZ66" s="55"/>
      <c r="BA66" s="56"/>
      <c r="BB66" s="55"/>
      <c r="BC66" s="56"/>
      <c r="BD66" s="55"/>
      <c r="BE66" s="56"/>
      <c r="BF66" s="55"/>
      <c r="BG66" s="56"/>
      <c r="BH66" s="119">
        <f t="shared" si="1"/>
        <v>1</v>
      </c>
    </row>
    <row r="67" spans="1:62" ht="87.75" customHeight="1">
      <c r="A67" s="121" t="s">
        <v>1042</v>
      </c>
      <c r="B67" s="121">
        <v>2021</v>
      </c>
      <c r="C67" s="121" t="s">
        <v>1041</v>
      </c>
      <c r="D67" s="121" t="s">
        <v>1043</v>
      </c>
      <c r="E67" s="121" t="s">
        <v>51</v>
      </c>
      <c r="F67" s="121" t="s">
        <v>79</v>
      </c>
      <c r="G67" s="121" t="s">
        <v>18</v>
      </c>
      <c r="H67" s="121" t="s">
        <v>1226</v>
      </c>
      <c r="I67" s="121" t="s">
        <v>113</v>
      </c>
      <c r="J67" s="121" t="s">
        <v>15</v>
      </c>
      <c r="K67" s="121" t="s">
        <v>218</v>
      </c>
      <c r="L67" s="121" t="s">
        <v>1044</v>
      </c>
      <c r="M67" s="121" t="s">
        <v>75</v>
      </c>
      <c r="N67" s="121" t="s">
        <v>73</v>
      </c>
      <c r="O67" s="121" t="s">
        <v>1867</v>
      </c>
      <c r="P67" s="121" t="s">
        <v>1045</v>
      </c>
      <c r="Q67" s="121">
        <v>41</v>
      </c>
      <c r="R67" s="121">
        <v>39</v>
      </c>
      <c r="S67" s="121" t="s">
        <v>1046</v>
      </c>
      <c r="T67" s="121">
        <v>56</v>
      </c>
      <c r="U67" s="121">
        <v>53</v>
      </c>
      <c r="V67" s="121">
        <v>2</v>
      </c>
      <c r="W67" s="121" t="s">
        <v>1053</v>
      </c>
      <c r="X67" s="121">
        <v>100</v>
      </c>
      <c r="Y67" s="121" t="s">
        <v>75</v>
      </c>
      <c r="Z67" s="121" t="s">
        <v>75</v>
      </c>
      <c r="AA67" s="121" t="s">
        <v>1874</v>
      </c>
      <c r="AB67" s="121" t="s">
        <v>1047</v>
      </c>
      <c r="AC67" s="121" t="s">
        <v>1049</v>
      </c>
      <c r="AD67" s="121" t="s">
        <v>1048</v>
      </c>
      <c r="AE67" s="121"/>
      <c r="AF67" s="122"/>
      <c r="AG67" s="32"/>
      <c r="AH67" s="122"/>
      <c r="AI67" s="32"/>
      <c r="AJ67" s="122"/>
      <c r="AK67" s="32"/>
      <c r="AL67" s="122"/>
      <c r="AM67" s="32"/>
      <c r="AN67" s="122"/>
      <c r="AO67" s="32"/>
      <c r="AP67" s="122"/>
      <c r="AQ67" s="32"/>
      <c r="AR67" s="122"/>
      <c r="AS67" s="32" t="s">
        <v>24</v>
      </c>
      <c r="AT67" s="122"/>
      <c r="AU67" s="32"/>
      <c r="AV67" s="122"/>
      <c r="AW67" s="32"/>
      <c r="AX67" s="122"/>
      <c r="AY67" s="32"/>
      <c r="AZ67" s="122"/>
      <c r="BA67" s="32"/>
      <c r="BB67" s="122"/>
      <c r="BC67" s="32"/>
      <c r="BD67" s="122"/>
      <c r="BE67" s="32"/>
      <c r="BF67" s="122"/>
      <c r="BG67" s="32"/>
      <c r="BH67" s="23">
        <f t="shared" si="1"/>
        <v>1</v>
      </c>
    </row>
    <row r="68" spans="1:62" ht="12">
      <c r="AE68" s="123" t="s">
        <v>307</v>
      </c>
      <c r="AF68" s="120">
        <f t="shared" ref="AF68:AP68" si="2">COUNTIF(AF3:AF67, "X")</f>
        <v>19</v>
      </c>
      <c r="AG68" s="120">
        <f t="shared" si="2"/>
        <v>8</v>
      </c>
      <c r="AH68" s="120">
        <f t="shared" si="2"/>
        <v>1</v>
      </c>
      <c r="AI68" s="120">
        <f t="shared" si="2"/>
        <v>16</v>
      </c>
      <c r="AJ68" s="120">
        <f t="shared" si="2"/>
        <v>3</v>
      </c>
      <c r="AK68" s="120">
        <f t="shared" si="2"/>
        <v>3</v>
      </c>
      <c r="AL68" s="120">
        <f t="shared" si="2"/>
        <v>6</v>
      </c>
      <c r="AM68" s="120">
        <f t="shared" si="2"/>
        <v>5</v>
      </c>
      <c r="AN68" s="120">
        <f t="shared" si="2"/>
        <v>1</v>
      </c>
      <c r="AO68" s="120">
        <f t="shared" si="2"/>
        <v>9</v>
      </c>
      <c r="AP68" s="120">
        <f t="shared" si="2"/>
        <v>3</v>
      </c>
      <c r="AQ68" s="120">
        <f>COUNTIF(AQ3:AQ67, "X")</f>
        <v>3</v>
      </c>
      <c r="AR68" s="120">
        <f t="shared" ref="AR68" si="3">COUNTIF(AR3:AR67, "X")</f>
        <v>2</v>
      </c>
      <c r="AS68" s="120">
        <f t="shared" ref="AS68" si="4">COUNTIF(AS3:AS67, "X")</f>
        <v>11</v>
      </c>
      <c r="AT68" s="120">
        <f t="shared" ref="AT68" si="5">COUNTIF(AT3:AT67, "X")</f>
        <v>1</v>
      </c>
      <c r="AU68" s="120">
        <f t="shared" ref="AU68" si="6">COUNTIF(AU3:AU67, "X")</f>
        <v>11</v>
      </c>
      <c r="AV68" s="120">
        <f t="shared" ref="AV68" si="7">COUNTIF(AV3:AV67, "X")</f>
        <v>5</v>
      </c>
      <c r="AW68" s="120">
        <f t="shared" ref="AW68" si="8">COUNTIF(AW3:AW67, "X")</f>
        <v>8</v>
      </c>
      <c r="AX68" s="120">
        <f t="shared" ref="AX68" si="9">COUNTIF(AX3:AX67, "X")</f>
        <v>13</v>
      </c>
      <c r="AY68" s="120">
        <f t="shared" ref="AY68" si="10">COUNTIF(AY3:AY67, "X")</f>
        <v>8</v>
      </c>
      <c r="AZ68" s="120">
        <f t="shared" ref="AZ68" si="11">COUNTIF(AZ3:AZ67, "X")</f>
        <v>1</v>
      </c>
      <c r="BA68" s="120">
        <f t="shared" ref="BA68" si="12">COUNTIF(BA3:BA67, "X")</f>
        <v>5</v>
      </c>
      <c r="BB68" s="120">
        <f t="shared" ref="BB68:BC68" si="13">COUNTIF(BB3:BB67, "X")</f>
        <v>2</v>
      </c>
      <c r="BC68" s="120">
        <f t="shared" si="13"/>
        <v>2</v>
      </c>
      <c r="BD68" s="120">
        <f t="shared" ref="BD68" si="14">COUNTIF(BD3:BD67, "X")</f>
        <v>5</v>
      </c>
      <c r="BE68" s="120">
        <f t="shared" ref="BE68" si="15">COUNTIF(BE3:BE67, "X")</f>
        <v>3</v>
      </c>
      <c r="BF68" s="120">
        <f t="shared" ref="BF68" si="16">COUNTIF(BF3:BF67, "X")</f>
        <v>3</v>
      </c>
      <c r="BG68" s="120">
        <f t="shared" ref="BG68" si="17">COUNTIF(BG3:BG67, "X")</f>
        <v>4</v>
      </c>
      <c r="BH68" s="120">
        <f>SUM(BH3:BH67)</f>
        <v>161</v>
      </c>
      <c r="BI68" s="31"/>
      <c r="BJ68" s="58"/>
    </row>
  </sheetData>
  <mergeCells count="1">
    <mergeCell ref="H1:H2"/>
  </mergeCells>
  <pageMargins left="0.7" right="0.7" top="0.78740157499999996" bottom="0.78740157499999996" header="0.3" footer="0.3"/>
  <pageSetup paperSize="9" orientation="portrait" r:id="rId1"/>
  <ignoredErrors>
    <ignoredError sqref="V61"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98BE1-50F7-9442-9224-2977526F5D7D}">
  <dimension ref="A1:R53"/>
  <sheetViews>
    <sheetView zoomScaleNormal="100" workbookViewId="0">
      <pane xSplit="1" ySplit="1" topLeftCell="B28" activePane="bottomRight" state="frozen"/>
      <selection pane="topRight" activeCell="B1" sqref="B1"/>
      <selection pane="bottomLeft" activeCell="A2" sqref="A2"/>
      <selection pane="bottomRight" activeCell="J40" sqref="J40"/>
    </sheetView>
  </sheetViews>
  <sheetFormatPr baseColWidth="10" defaultColWidth="10.83203125" defaultRowHeight="16"/>
  <cols>
    <col min="1" max="1" width="23.6640625" style="182" bestFit="1" customWidth="1"/>
    <col min="2" max="2" width="35.83203125" style="182" customWidth="1"/>
    <col min="3" max="3" width="12.5" style="182" bestFit="1" customWidth="1"/>
    <col min="4" max="4" width="8.6640625" style="183" customWidth="1"/>
    <col min="5" max="5" width="21.33203125" style="183" customWidth="1"/>
    <col min="6" max="6" width="15" style="183" bestFit="1" customWidth="1"/>
    <col min="7" max="7" width="17.6640625" style="183" customWidth="1"/>
    <col min="8" max="8" width="16.5" style="183" customWidth="1"/>
    <col min="9" max="9" width="10.1640625" style="183" customWidth="1"/>
    <col min="10" max="10" width="9" style="183" customWidth="1"/>
    <col min="11" max="11" width="9.33203125" style="183" customWidth="1"/>
    <col min="12" max="12" width="12.1640625" style="183" customWidth="1"/>
    <col min="13" max="13" width="10.1640625" style="183" customWidth="1"/>
    <col min="14" max="14" width="7.6640625" style="183" customWidth="1"/>
    <col min="15" max="15" width="15" style="183" customWidth="1"/>
    <col min="16" max="16" width="15.6640625" style="183" customWidth="1"/>
    <col min="17" max="17" width="42.5" style="183" customWidth="1"/>
    <col min="18" max="18" width="27.6640625" style="183" customWidth="1"/>
    <col min="19" max="16384" width="10.83203125" style="182"/>
  </cols>
  <sheetData>
    <row r="1" spans="1:18" ht="54">
      <c r="A1" s="182" t="s">
        <v>1621</v>
      </c>
      <c r="B1" s="182" t="s">
        <v>1622</v>
      </c>
      <c r="C1" s="182" t="s">
        <v>1623</v>
      </c>
      <c r="D1" s="183" t="s">
        <v>13</v>
      </c>
      <c r="E1" s="183" t="s">
        <v>1624</v>
      </c>
      <c r="F1" s="183" t="s">
        <v>1625</v>
      </c>
      <c r="G1" s="183" t="s">
        <v>1626</v>
      </c>
      <c r="H1" s="183" t="s">
        <v>1627</v>
      </c>
      <c r="I1" s="183" t="s">
        <v>1628</v>
      </c>
      <c r="J1" s="183" t="s">
        <v>1629</v>
      </c>
      <c r="K1" s="183" t="s">
        <v>1630</v>
      </c>
      <c r="L1" s="183" t="s">
        <v>1631</v>
      </c>
      <c r="M1" s="183" t="s">
        <v>1632</v>
      </c>
      <c r="N1" s="183" t="s">
        <v>1633</v>
      </c>
      <c r="O1" s="183" t="s">
        <v>1634</v>
      </c>
      <c r="P1" s="183" t="s">
        <v>1635</v>
      </c>
      <c r="Q1" s="183" t="s">
        <v>1636</v>
      </c>
      <c r="R1" s="183" t="s">
        <v>1637</v>
      </c>
    </row>
    <row r="2" spans="1:18" ht="17">
      <c r="A2" s="182" t="s">
        <v>1638</v>
      </c>
      <c r="B2" s="182" t="s">
        <v>1639</v>
      </c>
      <c r="C2" s="182">
        <v>1998</v>
      </c>
      <c r="D2" s="183" t="s">
        <v>1640</v>
      </c>
      <c r="E2" s="183" t="s">
        <v>1641</v>
      </c>
      <c r="H2" s="183" t="s">
        <v>1642</v>
      </c>
      <c r="I2" s="183" t="s">
        <v>1643</v>
      </c>
      <c r="L2" s="183" t="s">
        <v>1644</v>
      </c>
      <c r="M2" s="183" t="s">
        <v>1645</v>
      </c>
      <c r="O2" s="183" t="s">
        <v>1646</v>
      </c>
      <c r="P2" s="183" t="s">
        <v>1647</v>
      </c>
      <c r="R2" s="182" t="s">
        <v>1648</v>
      </c>
    </row>
    <row r="3" spans="1:18" ht="187">
      <c r="A3" s="182" t="s">
        <v>1649</v>
      </c>
      <c r="B3" s="182" t="s">
        <v>1639</v>
      </c>
      <c r="C3" s="182">
        <v>2005</v>
      </c>
      <c r="D3" s="183" t="s">
        <v>1640</v>
      </c>
      <c r="E3" s="183" t="s">
        <v>1650</v>
      </c>
      <c r="F3" s="183" t="s">
        <v>1651</v>
      </c>
      <c r="G3" s="183" t="s">
        <v>1652</v>
      </c>
      <c r="H3" s="183" t="s">
        <v>1653</v>
      </c>
      <c r="I3" s="183" t="s">
        <v>1654</v>
      </c>
      <c r="K3" s="183" t="s">
        <v>1655</v>
      </c>
      <c r="L3" s="183" t="s">
        <v>1656</v>
      </c>
      <c r="M3" s="183" t="s">
        <v>1657</v>
      </c>
      <c r="N3" s="183" t="s">
        <v>380</v>
      </c>
      <c r="O3" s="183" t="s">
        <v>1658</v>
      </c>
      <c r="P3" s="183" t="s">
        <v>1659</v>
      </c>
      <c r="Q3" s="183" t="s">
        <v>1660</v>
      </c>
      <c r="R3" s="182" t="s">
        <v>1661</v>
      </c>
    </row>
    <row r="4" spans="1:18" ht="221">
      <c r="A4" s="182" t="s">
        <v>1662</v>
      </c>
      <c r="B4" s="182" t="s">
        <v>1639</v>
      </c>
      <c r="C4" s="182">
        <v>2005</v>
      </c>
      <c r="D4" s="183" t="s">
        <v>1640</v>
      </c>
      <c r="E4" s="183" t="s">
        <v>1641</v>
      </c>
      <c r="F4" s="183" t="s">
        <v>1651</v>
      </c>
      <c r="G4" s="183" t="s">
        <v>1652</v>
      </c>
      <c r="H4" s="183" t="s">
        <v>1663</v>
      </c>
      <c r="I4" s="183" t="s">
        <v>1654</v>
      </c>
      <c r="J4" s="183" t="s">
        <v>1664</v>
      </c>
      <c r="K4" s="183" t="s">
        <v>1665</v>
      </c>
      <c r="L4" s="183" t="s">
        <v>1666</v>
      </c>
      <c r="M4" s="184">
        <v>40</v>
      </c>
      <c r="N4" s="183" t="s">
        <v>1667</v>
      </c>
      <c r="O4" s="183" t="s">
        <v>1668</v>
      </c>
      <c r="P4" s="183" t="s">
        <v>1659</v>
      </c>
      <c r="Q4" s="183" t="s">
        <v>1669</v>
      </c>
      <c r="R4" s="182" t="s">
        <v>1661</v>
      </c>
    </row>
    <row r="5" spans="1:18" ht="51">
      <c r="A5" s="182" t="s">
        <v>1670</v>
      </c>
      <c r="B5" s="182" t="s">
        <v>1671</v>
      </c>
      <c r="C5" s="182">
        <v>2013</v>
      </c>
      <c r="D5" s="183" t="s">
        <v>1672</v>
      </c>
      <c r="E5" s="183" t="s">
        <v>1673</v>
      </c>
      <c r="F5" s="183" t="s">
        <v>1674</v>
      </c>
      <c r="G5" s="183" t="s">
        <v>1675</v>
      </c>
      <c r="H5" s="183" t="s">
        <v>1676</v>
      </c>
      <c r="I5" s="183" t="s">
        <v>1677</v>
      </c>
      <c r="K5" s="183" t="s">
        <v>1678</v>
      </c>
      <c r="L5" s="183" t="s">
        <v>1679</v>
      </c>
      <c r="N5" s="183" t="s">
        <v>1680</v>
      </c>
      <c r="O5" s="183" t="s">
        <v>1681</v>
      </c>
      <c r="P5" s="183" t="s">
        <v>1682</v>
      </c>
      <c r="Q5" s="183" t="s">
        <v>1683</v>
      </c>
      <c r="R5" s="182" t="s">
        <v>1661</v>
      </c>
    </row>
    <row r="6" spans="1:18" ht="68">
      <c r="A6" s="182" t="s">
        <v>1684</v>
      </c>
      <c r="B6" s="182" t="s">
        <v>1671</v>
      </c>
      <c r="C6" s="182">
        <v>2016</v>
      </c>
      <c r="D6" s="183" t="s">
        <v>1672</v>
      </c>
      <c r="E6" s="183" t="s">
        <v>1641</v>
      </c>
      <c r="F6" s="183" t="s">
        <v>1651</v>
      </c>
      <c r="G6" s="183" t="s">
        <v>1652</v>
      </c>
      <c r="H6" s="183" t="s">
        <v>1685</v>
      </c>
      <c r="J6" s="183" t="s">
        <v>1686</v>
      </c>
      <c r="K6" s="183" t="s">
        <v>1665</v>
      </c>
      <c r="L6" s="183" t="s">
        <v>1687</v>
      </c>
      <c r="O6" s="183" t="s">
        <v>1688</v>
      </c>
      <c r="P6" s="183" t="s">
        <v>1689</v>
      </c>
      <c r="Q6" s="183" t="s">
        <v>1690</v>
      </c>
      <c r="R6" s="182" t="s">
        <v>1661</v>
      </c>
    </row>
    <row r="7" spans="1:18" ht="238">
      <c r="A7" s="182" t="s">
        <v>1691</v>
      </c>
      <c r="B7" s="182" t="s">
        <v>1692</v>
      </c>
      <c r="C7" s="182" t="s">
        <v>1693</v>
      </c>
      <c r="D7" s="183" t="s">
        <v>1672</v>
      </c>
      <c r="E7" s="183" t="s">
        <v>1650</v>
      </c>
      <c r="F7" s="183" t="s">
        <v>1694</v>
      </c>
      <c r="G7" s="183" t="s">
        <v>1695</v>
      </c>
      <c r="H7" s="183" t="s">
        <v>1696</v>
      </c>
      <c r="I7" s="183" t="s">
        <v>1677</v>
      </c>
      <c r="K7" s="183" t="s">
        <v>1697</v>
      </c>
      <c r="L7" s="183" t="s">
        <v>1698</v>
      </c>
      <c r="M7" s="183" t="s">
        <v>1699</v>
      </c>
      <c r="O7" s="183" t="s">
        <v>380</v>
      </c>
      <c r="P7" s="183" t="s">
        <v>1700</v>
      </c>
      <c r="Q7" s="183" t="s">
        <v>1701</v>
      </c>
      <c r="R7" s="182" t="s">
        <v>1661</v>
      </c>
    </row>
    <row r="8" spans="1:18" ht="51">
      <c r="A8" s="182" t="s">
        <v>1702</v>
      </c>
      <c r="B8" s="182" t="s">
        <v>1703</v>
      </c>
      <c r="C8" s="182">
        <v>2021</v>
      </c>
      <c r="D8" s="183" t="s">
        <v>1640</v>
      </c>
      <c r="E8" s="183" t="s">
        <v>1673</v>
      </c>
      <c r="F8" s="183" t="s">
        <v>1674</v>
      </c>
      <c r="G8" s="183" t="s">
        <v>1704</v>
      </c>
      <c r="H8" s="183" t="s">
        <v>1705</v>
      </c>
      <c r="K8" s="183" t="s">
        <v>1706</v>
      </c>
      <c r="L8" s="183" t="s">
        <v>1707</v>
      </c>
      <c r="M8" s="183" t="s">
        <v>1708</v>
      </c>
      <c r="N8" s="183" t="s">
        <v>1667</v>
      </c>
      <c r="P8" s="183" t="s">
        <v>1700</v>
      </c>
      <c r="Q8" s="183" t="s">
        <v>1709</v>
      </c>
      <c r="R8" s="182" t="s">
        <v>1710</v>
      </c>
    </row>
    <row r="9" spans="1:18" ht="51">
      <c r="A9" s="182" t="s">
        <v>1711</v>
      </c>
      <c r="B9" s="182" t="s">
        <v>1703</v>
      </c>
      <c r="C9" s="182">
        <v>2017</v>
      </c>
      <c r="D9" s="183" t="s">
        <v>1640</v>
      </c>
      <c r="E9" s="183" t="s">
        <v>1641</v>
      </c>
      <c r="F9" s="183" t="s">
        <v>1712</v>
      </c>
      <c r="G9" s="183" t="s">
        <v>1713</v>
      </c>
      <c r="H9" s="183" t="s">
        <v>1714</v>
      </c>
      <c r="J9" s="183" t="s">
        <v>1715</v>
      </c>
      <c r="K9" s="183" t="s">
        <v>1716</v>
      </c>
      <c r="L9" s="183" t="s">
        <v>1717</v>
      </c>
      <c r="M9" s="183" t="s">
        <v>1718</v>
      </c>
      <c r="N9" s="183" t="s">
        <v>388</v>
      </c>
      <c r="O9" s="183" t="s">
        <v>1719</v>
      </c>
      <c r="P9" s="183" t="s">
        <v>1720</v>
      </c>
      <c r="Q9" s="183" t="s">
        <v>1709</v>
      </c>
      <c r="R9" s="183" t="s">
        <v>1710</v>
      </c>
    </row>
    <row r="10" spans="1:18" ht="85">
      <c r="A10" s="182" t="s">
        <v>1721</v>
      </c>
      <c r="B10" s="182" t="s">
        <v>1722</v>
      </c>
      <c r="C10" s="182">
        <v>2018</v>
      </c>
      <c r="D10" s="183" t="s">
        <v>1640</v>
      </c>
      <c r="E10" s="183" t="s">
        <v>1650</v>
      </c>
      <c r="F10" s="183" t="s">
        <v>1651</v>
      </c>
      <c r="G10" s="183" t="s">
        <v>1675</v>
      </c>
      <c r="H10" s="183" t="s">
        <v>1723</v>
      </c>
      <c r="J10" s="183" t="s">
        <v>1724</v>
      </c>
      <c r="K10" s="183" t="s">
        <v>1725</v>
      </c>
      <c r="L10" s="183" t="s">
        <v>1726</v>
      </c>
      <c r="M10" s="183" t="s">
        <v>1657</v>
      </c>
      <c r="O10" s="183" t="s">
        <v>1727</v>
      </c>
      <c r="P10" s="183" t="s">
        <v>1728</v>
      </c>
      <c r="Q10" s="183" t="s">
        <v>1729</v>
      </c>
      <c r="R10" s="182" t="s">
        <v>1730</v>
      </c>
    </row>
    <row r="11" spans="1:18" ht="85">
      <c r="A11" s="182" t="s">
        <v>1731</v>
      </c>
      <c r="B11" s="182" t="s">
        <v>1722</v>
      </c>
      <c r="C11" s="182">
        <v>2022</v>
      </c>
      <c r="D11" s="183" t="s">
        <v>1640</v>
      </c>
      <c r="E11" s="183" t="s">
        <v>1673</v>
      </c>
      <c r="F11" s="183" t="s">
        <v>1732</v>
      </c>
      <c r="G11" s="183" t="s">
        <v>75</v>
      </c>
      <c r="H11" s="183" t="s">
        <v>1733</v>
      </c>
      <c r="L11" s="183" t="s">
        <v>1734</v>
      </c>
      <c r="M11" s="183" t="s">
        <v>1657</v>
      </c>
      <c r="P11" s="183" t="s">
        <v>1735</v>
      </c>
      <c r="Q11" s="183" t="s">
        <v>1729</v>
      </c>
      <c r="R11" s="182" t="s">
        <v>1661</v>
      </c>
    </row>
    <row r="12" spans="1:18" ht="85">
      <c r="A12" s="182" t="s">
        <v>1736</v>
      </c>
      <c r="B12" s="182" t="s">
        <v>1722</v>
      </c>
      <c r="C12" s="182">
        <v>2019</v>
      </c>
      <c r="D12" s="183" t="s">
        <v>1737</v>
      </c>
      <c r="E12" s="183" t="s">
        <v>354</v>
      </c>
      <c r="F12" s="183" t="s">
        <v>1651</v>
      </c>
      <c r="H12" s="183" t="s">
        <v>1738</v>
      </c>
      <c r="L12" s="183" t="s">
        <v>1726</v>
      </c>
      <c r="M12" s="183" t="s">
        <v>1657</v>
      </c>
      <c r="P12" s="183" t="s">
        <v>1739</v>
      </c>
      <c r="Q12" s="183" t="s">
        <v>1729</v>
      </c>
      <c r="R12" s="182" t="s">
        <v>1661</v>
      </c>
    </row>
    <row r="13" spans="1:18" ht="85">
      <c r="A13" s="182" t="s">
        <v>1740</v>
      </c>
      <c r="B13" s="182" t="s">
        <v>1722</v>
      </c>
      <c r="C13" s="182">
        <v>2018</v>
      </c>
      <c r="D13" s="183" t="s">
        <v>1640</v>
      </c>
      <c r="E13" s="183" t="s">
        <v>1641</v>
      </c>
      <c r="G13" s="183" t="s">
        <v>75</v>
      </c>
      <c r="H13" s="183" t="s">
        <v>1741</v>
      </c>
      <c r="J13" s="183" t="s">
        <v>1742</v>
      </c>
      <c r="L13" s="183" t="s">
        <v>1743</v>
      </c>
      <c r="M13" s="183" t="s">
        <v>1744</v>
      </c>
      <c r="O13" s="183" t="s">
        <v>1745</v>
      </c>
      <c r="P13" s="183" t="s">
        <v>1728</v>
      </c>
      <c r="Q13" s="183" t="s">
        <v>1729</v>
      </c>
      <c r="R13" s="182" t="s">
        <v>1746</v>
      </c>
    </row>
    <row r="14" spans="1:18" ht="85">
      <c r="A14" s="182" t="s">
        <v>1747</v>
      </c>
      <c r="B14" s="182" t="s">
        <v>1722</v>
      </c>
      <c r="D14" s="183" t="s">
        <v>1640</v>
      </c>
      <c r="E14" s="183" t="s">
        <v>1641</v>
      </c>
      <c r="H14" s="183" t="s">
        <v>1738</v>
      </c>
      <c r="L14" s="183" t="s">
        <v>1726</v>
      </c>
      <c r="M14" s="183" t="s">
        <v>1657</v>
      </c>
      <c r="N14" s="183" t="s">
        <v>1667</v>
      </c>
      <c r="P14" s="183" t="s">
        <v>1728</v>
      </c>
      <c r="Q14" s="183" t="s">
        <v>1729</v>
      </c>
      <c r="R14" s="182" t="s">
        <v>1661</v>
      </c>
    </row>
    <row r="15" spans="1:18" ht="85">
      <c r="A15" s="182" t="s">
        <v>1748</v>
      </c>
      <c r="B15" s="182" t="s">
        <v>1722</v>
      </c>
      <c r="C15" s="182">
        <v>2018</v>
      </c>
      <c r="D15" s="183" t="s">
        <v>1640</v>
      </c>
      <c r="E15" s="183" t="s">
        <v>1749</v>
      </c>
      <c r="G15" s="183" t="s">
        <v>1750</v>
      </c>
      <c r="H15" s="183" t="s">
        <v>1751</v>
      </c>
      <c r="L15" s="183" t="s">
        <v>1726</v>
      </c>
      <c r="M15" s="183" t="s">
        <v>1657</v>
      </c>
      <c r="N15" s="183" t="s">
        <v>1667</v>
      </c>
      <c r="P15" s="183" t="s">
        <v>1752</v>
      </c>
      <c r="Q15" s="183" t="s">
        <v>1729</v>
      </c>
      <c r="R15" s="182" t="s">
        <v>1661</v>
      </c>
    </row>
    <row r="16" spans="1:18" ht="85">
      <c r="A16" s="182" t="s">
        <v>1753</v>
      </c>
      <c r="B16" s="182" t="s">
        <v>1722</v>
      </c>
      <c r="D16" s="183" t="s">
        <v>1640</v>
      </c>
      <c r="E16" s="183" t="s">
        <v>1754</v>
      </c>
      <c r="G16" s="183" t="s">
        <v>1750</v>
      </c>
      <c r="H16" s="183" t="s">
        <v>75</v>
      </c>
      <c r="L16" s="183" t="s">
        <v>75</v>
      </c>
      <c r="M16" s="183" t="s">
        <v>75</v>
      </c>
      <c r="N16" s="183" t="s">
        <v>75</v>
      </c>
      <c r="P16" s="183" t="s">
        <v>1755</v>
      </c>
      <c r="Q16" s="183" t="s">
        <v>1729</v>
      </c>
      <c r="R16" s="182" t="s">
        <v>1661</v>
      </c>
    </row>
    <row r="17" spans="1:18" ht="85">
      <c r="A17" s="185" t="s">
        <v>1756</v>
      </c>
      <c r="B17" s="185" t="s">
        <v>1722</v>
      </c>
      <c r="D17" s="183" t="s">
        <v>1640</v>
      </c>
      <c r="E17" s="183" t="s">
        <v>1641</v>
      </c>
      <c r="H17" s="183" t="s">
        <v>1757</v>
      </c>
      <c r="L17" s="183" t="s">
        <v>1656</v>
      </c>
      <c r="M17" s="183" t="s">
        <v>1657</v>
      </c>
      <c r="N17" s="183" t="s">
        <v>1667</v>
      </c>
      <c r="P17" s="183" t="s">
        <v>1728</v>
      </c>
      <c r="Q17" s="183" t="s">
        <v>1729</v>
      </c>
      <c r="R17" s="182" t="s">
        <v>1661</v>
      </c>
    </row>
    <row r="18" spans="1:18" ht="34">
      <c r="A18" s="185" t="s">
        <v>1758</v>
      </c>
      <c r="B18" s="185" t="s">
        <v>1722</v>
      </c>
      <c r="D18" s="183" t="s">
        <v>1640</v>
      </c>
      <c r="E18" s="183" t="s">
        <v>354</v>
      </c>
      <c r="H18" s="183" t="s">
        <v>1759</v>
      </c>
      <c r="L18" s="183" t="s">
        <v>1726</v>
      </c>
      <c r="M18" s="183" t="s">
        <v>1657</v>
      </c>
      <c r="N18" s="183" t="s">
        <v>1667</v>
      </c>
      <c r="P18" s="183" t="s">
        <v>1760</v>
      </c>
    </row>
    <row r="19" spans="1:18" ht="34">
      <c r="A19" s="182" t="s">
        <v>1761</v>
      </c>
      <c r="B19" s="182" t="s">
        <v>1762</v>
      </c>
      <c r="C19" s="182">
        <v>2016</v>
      </c>
      <c r="D19" s="183" t="s">
        <v>1763</v>
      </c>
      <c r="E19" s="183" t="s">
        <v>1673</v>
      </c>
      <c r="F19" s="183" t="s">
        <v>1674</v>
      </c>
      <c r="G19" s="183" t="s">
        <v>1764</v>
      </c>
      <c r="H19" s="183" t="s">
        <v>1642</v>
      </c>
      <c r="L19" s="183" t="s">
        <v>1765</v>
      </c>
      <c r="M19" s="183" t="s">
        <v>1766</v>
      </c>
      <c r="O19" s="183" t="s">
        <v>1767</v>
      </c>
      <c r="P19" s="183" t="s">
        <v>1700</v>
      </c>
      <c r="Q19" s="183" t="s">
        <v>1768</v>
      </c>
      <c r="R19" s="183" t="s">
        <v>1769</v>
      </c>
    </row>
    <row r="20" spans="1:18" ht="34">
      <c r="A20" s="182" t="s">
        <v>1770</v>
      </c>
      <c r="B20" s="182" t="s">
        <v>1771</v>
      </c>
      <c r="C20" s="182">
        <v>2016</v>
      </c>
      <c r="D20" s="183" t="s">
        <v>1640</v>
      </c>
      <c r="E20" s="183" t="s">
        <v>1650</v>
      </c>
      <c r="F20" s="183" t="s">
        <v>1772</v>
      </c>
      <c r="G20" s="183" t="s">
        <v>1773</v>
      </c>
      <c r="H20" s="183" t="s">
        <v>1774</v>
      </c>
      <c r="I20" s="183" t="s">
        <v>1775</v>
      </c>
      <c r="L20" s="183" t="s">
        <v>1776</v>
      </c>
      <c r="O20" s="183" t="s">
        <v>1777</v>
      </c>
      <c r="P20" s="183" t="s">
        <v>1778</v>
      </c>
      <c r="Q20" s="183" t="s">
        <v>1779</v>
      </c>
      <c r="R20" s="182" t="s">
        <v>1780</v>
      </c>
    </row>
    <row r="21" spans="1:18" ht="68">
      <c r="A21" s="182" t="s">
        <v>1781</v>
      </c>
      <c r="B21" s="182" t="s">
        <v>1671</v>
      </c>
      <c r="C21" s="182">
        <v>2020</v>
      </c>
      <c r="D21" s="183" t="s">
        <v>1640</v>
      </c>
      <c r="E21" s="183" t="s">
        <v>1650</v>
      </c>
      <c r="F21" s="183" t="s">
        <v>1782</v>
      </c>
      <c r="G21" s="183" t="s">
        <v>1764</v>
      </c>
      <c r="H21" s="183" t="s">
        <v>1783</v>
      </c>
      <c r="L21" s="183" t="s">
        <v>1717</v>
      </c>
      <c r="P21" s="183" t="s">
        <v>1735</v>
      </c>
      <c r="Q21" s="183" t="s">
        <v>1784</v>
      </c>
      <c r="R21" s="182" t="s">
        <v>1661</v>
      </c>
    </row>
    <row r="22" spans="1:18" ht="68">
      <c r="A22" s="182" t="s">
        <v>1785</v>
      </c>
      <c r="B22" s="182" t="s">
        <v>1786</v>
      </c>
      <c r="C22" s="182">
        <v>2018</v>
      </c>
      <c r="D22" s="183" t="s">
        <v>1640</v>
      </c>
      <c r="E22" s="183" t="s">
        <v>1641</v>
      </c>
      <c r="F22" s="183" t="s">
        <v>1651</v>
      </c>
      <c r="G22" s="183" t="s">
        <v>1652</v>
      </c>
      <c r="H22" s="183" t="s">
        <v>1787</v>
      </c>
      <c r="J22" s="183" t="s">
        <v>1788</v>
      </c>
      <c r="L22" s="183" t="s">
        <v>1789</v>
      </c>
      <c r="O22" s="183" t="s">
        <v>1790</v>
      </c>
      <c r="P22" s="183" t="s">
        <v>1791</v>
      </c>
      <c r="Q22" s="183" t="s">
        <v>1792</v>
      </c>
      <c r="R22" s="182" t="s">
        <v>1661</v>
      </c>
    </row>
    <row r="23" spans="1:18" ht="51">
      <c r="A23" s="186" t="s">
        <v>1793</v>
      </c>
      <c r="B23" s="182" t="s">
        <v>1794</v>
      </c>
      <c r="C23" s="182">
        <v>2015</v>
      </c>
      <c r="D23" s="183" t="s">
        <v>1640</v>
      </c>
      <c r="E23" s="183" t="s">
        <v>1641</v>
      </c>
      <c r="F23" s="183" t="s">
        <v>1651</v>
      </c>
      <c r="H23" s="183" t="s">
        <v>1795</v>
      </c>
      <c r="L23" s="183" t="s">
        <v>1796</v>
      </c>
      <c r="M23" s="183" t="s">
        <v>1797</v>
      </c>
      <c r="P23" s="183" t="s">
        <v>1791</v>
      </c>
      <c r="Q23" s="183" t="s">
        <v>1798</v>
      </c>
      <c r="R23" s="182" t="s">
        <v>1661</v>
      </c>
    </row>
    <row r="24" spans="1:18" ht="68">
      <c r="A24" s="182" t="s">
        <v>1799</v>
      </c>
      <c r="B24" s="182" t="s">
        <v>1800</v>
      </c>
      <c r="C24" s="182">
        <v>2017</v>
      </c>
      <c r="D24" s="183" t="s">
        <v>1640</v>
      </c>
      <c r="E24" s="183" t="s">
        <v>1641</v>
      </c>
      <c r="F24" s="183" t="s">
        <v>1651</v>
      </c>
      <c r="G24" s="183" t="s">
        <v>1652</v>
      </c>
      <c r="H24" s="183" t="s">
        <v>1696</v>
      </c>
      <c r="L24" s="183" t="s">
        <v>1801</v>
      </c>
      <c r="M24" s="183" t="s">
        <v>1802</v>
      </c>
      <c r="O24" s="183" t="s">
        <v>1803</v>
      </c>
      <c r="P24" s="183" t="s">
        <v>1804</v>
      </c>
      <c r="Q24" s="183" t="s">
        <v>1805</v>
      </c>
      <c r="R24" s="182" t="s">
        <v>1661</v>
      </c>
    </row>
    <row r="25" spans="1:18" ht="17">
      <c r="A25" s="182" t="s">
        <v>1806</v>
      </c>
      <c r="B25" s="182" t="s">
        <v>1807</v>
      </c>
      <c r="D25" s="183" t="s">
        <v>1640</v>
      </c>
      <c r="E25" s="183" t="s">
        <v>354</v>
      </c>
      <c r="H25" s="183" t="s">
        <v>1808</v>
      </c>
    </row>
    <row r="26" spans="1:18" ht="17">
      <c r="A26" s="182" t="s">
        <v>1809</v>
      </c>
      <c r="B26" s="182" t="s">
        <v>1807</v>
      </c>
      <c r="D26" s="183" t="s">
        <v>1640</v>
      </c>
      <c r="E26" s="183" t="s">
        <v>1641</v>
      </c>
    </row>
    <row r="27" spans="1:18" ht="17">
      <c r="A27" s="182" t="s">
        <v>1810</v>
      </c>
      <c r="B27" s="182" t="s">
        <v>1811</v>
      </c>
      <c r="D27" s="183" t="s">
        <v>1640</v>
      </c>
      <c r="G27" s="182"/>
    </row>
    <row r="28" spans="1:18" ht="17">
      <c r="A28" s="182" t="s">
        <v>1812</v>
      </c>
      <c r="B28" s="182" t="s">
        <v>1813</v>
      </c>
      <c r="D28" s="183" t="s">
        <v>1640</v>
      </c>
      <c r="G28" s="182"/>
    </row>
    <row r="29" spans="1:18" ht="17">
      <c r="A29" s="182" t="s">
        <v>1814</v>
      </c>
      <c r="B29" s="182" t="s">
        <v>1815</v>
      </c>
      <c r="D29" s="183" t="s">
        <v>1640</v>
      </c>
      <c r="G29" s="182"/>
    </row>
    <row r="30" spans="1:18" ht="17">
      <c r="A30" s="182" t="s">
        <v>1816</v>
      </c>
      <c r="B30" s="182" t="s">
        <v>1817</v>
      </c>
      <c r="D30" s="183" t="s">
        <v>1640</v>
      </c>
      <c r="E30" s="183" t="s">
        <v>1641</v>
      </c>
      <c r="G30" s="182"/>
      <c r="H30" s="183" t="s">
        <v>1818</v>
      </c>
      <c r="I30" s="183" t="s">
        <v>1819</v>
      </c>
      <c r="K30" s="183" t="s">
        <v>1706</v>
      </c>
      <c r="L30" s="183" t="s">
        <v>1820</v>
      </c>
      <c r="N30" s="183" t="s">
        <v>1821</v>
      </c>
      <c r="O30" s="183" t="s">
        <v>940</v>
      </c>
    </row>
    <row r="31" spans="1:18" ht="17">
      <c r="A31" s="182" t="s">
        <v>1822</v>
      </c>
      <c r="B31" s="182" t="s">
        <v>1817</v>
      </c>
      <c r="D31" s="183" t="s">
        <v>1640</v>
      </c>
      <c r="E31" s="183" t="s">
        <v>354</v>
      </c>
      <c r="G31" s="182"/>
      <c r="H31" s="183" t="s">
        <v>1696</v>
      </c>
      <c r="I31" s="183" t="s">
        <v>1823</v>
      </c>
      <c r="K31" s="183" t="s">
        <v>1824</v>
      </c>
      <c r="L31" s="183" t="s">
        <v>1825</v>
      </c>
      <c r="N31" s="183" t="s">
        <v>1821</v>
      </c>
      <c r="O31" s="183" t="s">
        <v>380</v>
      </c>
    </row>
    <row r="32" spans="1:18" ht="17" customHeight="1">
      <c r="A32" s="182" t="s">
        <v>1826</v>
      </c>
      <c r="B32" s="182" t="s">
        <v>1827</v>
      </c>
      <c r="D32" s="183" t="s">
        <v>1640</v>
      </c>
      <c r="E32" s="183" t="s">
        <v>354</v>
      </c>
      <c r="G32" s="182"/>
      <c r="K32" s="183" t="s">
        <v>1828</v>
      </c>
      <c r="M32" s="183" t="s">
        <v>1657</v>
      </c>
      <c r="N32" s="183" t="s">
        <v>1829</v>
      </c>
    </row>
    <row r="33" spans="1:18" ht="17">
      <c r="A33" s="182" t="s">
        <v>1830</v>
      </c>
      <c r="B33" s="182" t="s">
        <v>1827</v>
      </c>
      <c r="D33" s="183" t="s">
        <v>1640</v>
      </c>
      <c r="E33" s="183" t="s">
        <v>1641</v>
      </c>
    </row>
    <row r="34" spans="1:18">
      <c r="G34" s="182"/>
    </row>
    <row r="35" spans="1:18">
      <c r="A35" s="188" t="s">
        <v>1835</v>
      </c>
      <c r="G35" s="182"/>
    </row>
    <row r="36" spans="1:18">
      <c r="G36" s="182"/>
    </row>
    <row r="37" spans="1:18" s="187" customFormat="1">
      <c r="B37" s="188" t="s">
        <v>1831</v>
      </c>
      <c r="D37" s="188"/>
      <c r="E37" s="188"/>
      <c r="F37" s="188" t="s">
        <v>1832</v>
      </c>
      <c r="G37" s="188" t="s">
        <v>1833</v>
      </c>
      <c r="H37" s="188"/>
      <c r="I37" s="188"/>
      <c r="J37" s="188" t="s">
        <v>1834</v>
      </c>
      <c r="K37" s="188"/>
      <c r="L37" s="188"/>
      <c r="M37" s="188"/>
      <c r="N37" s="188"/>
      <c r="R37" s="188"/>
    </row>
    <row r="38" spans="1:18" ht="17">
      <c r="B38" s="183" t="s">
        <v>1836</v>
      </c>
      <c r="F38" s="183" t="s">
        <v>1837</v>
      </c>
      <c r="G38" s="183" t="s">
        <v>1838</v>
      </c>
      <c r="J38" s="188" t="s">
        <v>1839</v>
      </c>
    </row>
    <row r="39" spans="1:18" ht="17">
      <c r="B39" s="183" t="s">
        <v>1840</v>
      </c>
      <c r="F39" s="183" t="s">
        <v>1841</v>
      </c>
      <c r="G39" s="183" t="s">
        <v>1842</v>
      </c>
      <c r="J39" s="191" t="s">
        <v>2091</v>
      </c>
    </row>
    <row r="40" spans="1:18" ht="17">
      <c r="B40" s="183" t="s">
        <v>1843</v>
      </c>
      <c r="F40" s="183" t="s">
        <v>1844</v>
      </c>
      <c r="G40" s="183" t="s">
        <v>1845</v>
      </c>
    </row>
    <row r="41" spans="1:18" ht="17">
      <c r="B41" s="183" t="s">
        <v>1846</v>
      </c>
      <c r="F41" s="183" t="s">
        <v>1847</v>
      </c>
      <c r="G41" s="188" t="s">
        <v>1848</v>
      </c>
    </row>
    <row r="42" spans="1:18" ht="17">
      <c r="B42" s="183" t="s">
        <v>1849</v>
      </c>
      <c r="F42" s="183" t="s">
        <v>1850</v>
      </c>
    </row>
    <row r="43" spans="1:18" ht="17">
      <c r="B43" s="183" t="s">
        <v>1851</v>
      </c>
      <c r="F43" s="182"/>
      <c r="G43" s="182"/>
      <c r="H43" s="182"/>
      <c r="I43" s="182"/>
      <c r="J43" s="182"/>
      <c r="K43" s="182"/>
      <c r="L43" s="182"/>
    </row>
    <row r="44" spans="1:18" ht="17">
      <c r="B44" s="183" t="s">
        <v>1852</v>
      </c>
      <c r="F44" s="182"/>
      <c r="G44" s="182"/>
      <c r="H44" s="182"/>
      <c r="I44" s="182"/>
      <c r="J44" s="182"/>
      <c r="K44" s="182"/>
      <c r="L44" s="182"/>
    </row>
    <row r="45" spans="1:18" ht="17">
      <c r="B45" s="183" t="s">
        <v>1853</v>
      </c>
    </row>
    <row r="46" spans="1:18" ht="17">
      <c r="B46" s="183" t="s">
        <v>1854</v>
      </c>
    </row>
    <row r="47" spans="1:18" ht="17">
      <c r="B47" s="183" t="s">
        <v>1855</v>
      </c>
    </row>
    <row r="48" spans="1:18" ht="17">
      <c r="B48" s="183" t="s">
        <v>1856</v>
      </c>
    </row>
    <row r="49" spans="2:2" ht="17">
      <c r="B49" s="183" t="s">
        <v>1857</v>
      </c>
    </row>
    <row r="50" spans="2:2" ht="17">
      <c r="B50" s="183" t="s">
        <v>1858</v>
      </c>
    </row>
    <row r="51" spans="2:2" ht="17">
      <c r="B51" s="183" t="s">
        <v>1859</v>
      </c>
    </row>
    <row r="52" spans="2:2" ht="17">
      <c r="B52" s="183" t="s">
        <v>1860</v>
      </c>
    </row>
    <row r="53" spans="2:2" ht="17">
      <c r="B53" s="183" t="s">
        <v>1861</v>
      </c>
    </row>
  </sheetData>
  <pageMargins left="0.70866141732283472" right="0.70866141732283472" top="0.78740157480314965" bottom="0.78740157480314965" header="0.31496062992125984" footer="0.31496062992125984"/>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91C4F-8B61-6943-B472-C30C4E2BAEE2}">
  <dimension ref="A1:K6"/>
  <sheetViews>
    <sheetView workbookViewId="0"/>
  </sheetViews>
  <sheetFormatPr baseColWidth="10" defaultRowHeight="13"/>
  <cols>
    <col min="1" max="1" width="12" customWidth="1"/>
    <col min="2" max="2" width="18.5" customWidth="1"/>
    <col min="3" max="3" width="10.6640625" bestFit="1" customWidth="1"/>
    <col min="4" max="4" width="15.83203125" customWidth="1"/>
    <col min="5" max="5" width="7.33203125" bestFit="1" customWidth="1"/>
    <col min="6" max="6" width="13.5" bestFit="1" customWidth="1"/>
    <col min="7" max="7" width="11.6640625" customWidth="1"/>
    <col min="8" max="8" width="12" customWidth="1"/>
    <col min="10" max="10" width="22" customWidth="1"/>
    <col min="11" max="11" width="36" customWidth="1"/>
  </cols>
  <sheetData>
    <row r="1" spans="1:11" ht="30">
      <c r="A1" s="199" t="s">
        <v>56</v>
      </c>
      <c r="B1" s="199" t="s">
        <v>2096</v>
      </c>
      <c r="C1" s="199" t="s">
        <v>2097</v>
      </c>
      <c r="D1" s="199" t="s">
        <v>11</v>
      </c>
      <c r="E1" s="199" t="s">
        <v>2098</v>
      </c>
      <c r="F1" s="199" t="s">
        <v>2099</v>
      </c>
      <c r="G1" s="199" t="s">
        <v>2100</v>
      </c>
      <c r="H1" s="199" t="s">
        <v>2101</v>
      </c>
      <c r="I1" s="199" t="s">
        <v>2102</v>
      </c>
      <c r="J1" s="199" t="s">
        <v>2103</v>
      </c>
      <c r="K1" s="199" t="s">
        <v>2104</v>
      </c>
    </row>
    <row r="2" spans="1:11" ht="105">
      <c r="A2" s="200" t="s">
        <v>534</v>
      </c>
      <c r="B2" s="200" t="s">
        <v>2105</v>
      </c>
      <c r="C2" s="200" t="s">
        <v>2106</v>
      </c>
      <c r="D2" s="200" t="s">
        <v>2107</v>
      </c>
      <c r="E2" s="200" t="s">
        <v>2108</v>
      </c>
      <c r="F2" s="200" t="s">
        <v>2108</v>
      </c>
      <c r="G2" s="200" t="s">
        <v>2109</v>
      </c>
      <c r="H2" s="200" t="s">
        <v>2108</v>
      </c>
      <c r="I2" s="200" t="s">
        <v>2109</v>
      </c>
      <c r="J2" s="200" t="s">
        <v>2110</v>
      </c>
      <c r="K2" s="200" t="s">
        <v>2111</v>
      </c>
    </row>
    <row r="3" spans="1:11" ht="120">
      <c r="A3" s="200" t="s">
        <v>2112</v>
      </c>
      <c r="B3" s="200" t="s">
        <v>2113</v>
      </c>
      <c r="C3" s="200" t="s">
        <v>2114</v>
      </c>
      <c r="D3" s="200" t="s">
        <v>2115</v>
      </c>
      <c r="E3" s="200" t="s">
        <v>2108</v>
      </c>
      <c r="F3" s="200" t="s">
        <v>2108</v>
      </c>
      <c r="G3" s="200" t="s">
        <v>2109</v>
      </c>
      <c r="H3" s="200" t="s">
        <v>2108</v>
      </c>
      <c r="I3" s="200" t="s">
        <v>2109</v>
      </c>
      <c r="J3" s="200" t="s">
        <v>2116</v>
      </c>
      <c r="K3" s="200" t="s">
        <v>2117</v>
      </c>
    </row>
    <row r="4" spans="1:11" ht="120">
      <c r="A4" s="200" t="s">
        <v>2118</v>
      </c>
      <c r="B4" s="200" t="s">
        <v>2113</v>
      </c>
      <c r="C4" s="200" t="s">
        <v>2119</v>
      </c>
      <c r="D4" s="200" t="s">
        <v>2120</v>
      </c>
      <c r="E4" s="200" t="s">
        <v>2108</v>
      </c>
      <c r="F4" s="200" t="s">
        <v>2108</v>
      </c>
      <c r="G4" s="200" t="s">
        <v>2109</v>
      </c>
      <c r="H4" s="200" t="s">
        <v>2108</v>
      </c>
      <c r="I4" s="200" t="s">
        <v>2109</v>
      </c>
      <c r="J4" s="200" t="s">
        <v>2121</v>
      </c>
      <c r="K4" s="200" t="s">
        <v>2122</v>
      </c>
    </row>
    <row r="5" spans="1:11" ht="75">
      <c r="A5" s="200" t="s">
        <v>2123</v>
      </c>
      <c r="B5" s="200" t="s">
        <v>2124</v>
      </c>
      <c r="C5" s="200" t="s">
        <v>2125</v>
      </c>
      <c r="D5" s="200" t="s">
        <v>2126</v>
      </c>
      <c r="E5" s="200" t="s">
        <v>2108</v>
      </c>
      <c r="F5" s="200" t="s">
        <v>2127</v>
      </c>
      <c r="G5" s="200" t="s">
        <v>2108</v>
      </c>
      <c r="H5" s="200" t="s">
        <v>2108</v>
      </c>
      <c r="I5" s="200" t="s">
        <v>2109</v>
      </c>
      <c r="J5" s="200" t="s">
        <v>2128</v>
      </c>
      <c r="K5" s="200" t="s">
        <v>2129</v>
      </c>
    </row>
    <row r="6" spans="1:11" ht="75">
      <c r="A6" s="200" t="s">
        <v>2130</v>
      </c>
      <c r="B6" s="200" t="s">
        <v>2113</v>
      </c>
      <c r="C6" s="200" t="s">
        <v>2131</v>
      </c>
      <c r="D6" s="200" t="s">
        <v>2132</v>
      </c>
      <c r="E6" s="200" t="s">
        <v>2108</v>
      </c>
      <c r="F6" s="200" t="s">
        <v>2109</v>
      </c>
      <c r="G6" s="200" t="s">
        <v>2109</v>
      </c>
      <c r="H6" s="200" t="s">
        <v>2108</v>
      </c>
      <c r="I6" s="200" t="s">
        <v>2109</v>
      </c>
      <c r="J6" s="200" t="s">
        <v>2133</v>
      </c>
      <c r="K6" s="200" t="s">
        <v>2134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F193-D4AA-0B4C-8EE8-BD39863FE8B8}">
  <dimension ref="A1:B5"/>
  <sheetViews>
    <sheetView workbookViewId="0">
      <selection activeCell="B11" sqref="B11"/>
    </sheetView>
  </sheetViews>
  <sheetFormatPr baseColWidth="10" defaultRowHeight="13"/>
  <cols>
    <col min="1" max="1" width="15.6640625" bestFit="1" customWidth="1"/>
    <col min="2" max="2" width="66" bestFit="1" customWidth="1"/>
  </cols>
  <sheetData>
    <row r="1" spans="1:2" ht="17" thickBot="1">
      <c r="A1" s="178" t="s">
        <v>1611</v>
      </c>
      <c r="B1" s="179" t="s">
        <v>1612</v>
      </c>
    </row>
    <row r="2" spans="1:2" ht="19" thickBot="1">
      <c r="A2" s="180" t="s">
        <v>1613</v>
      </c>
      <c r="B2" s="181" t="s">
        <v>1614</v>
      </c>
    </row>
    <row r="3" spans="1:2" ht="17" thickBot="1">
      <c r="A3" s="180" t="s">
        <v>1615</v>
      </c>
      <c r="B3" s="181" t="s">
        <v>1616</v>
      </c>
    </row>
    <row r="4" spans="1:2" ht="17" thickBot="1">
      <c r="A4" s="180" t="s">
        <v>1617</v>
      </c>
      <c r="B4" s="181" t="s">
        <v>1618</v>
      </c>
    </row>
    <row r="5" spans="1:2" ht="17" thickBot="1">
      <c r="A5" s="180" t="s">
        <v>1619</v>
      </c>
      <c r="B5" s="181" t="s">
        <v>1620</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66"/>
  <sheetViews>
    <sheetView zoomScale="140" zoomScaleNormal="140" workbookViewId="0">
      <pane xSplit="1" ySplit="1" topLeftCell="AA2" activePane="bottomRight" state="frozen"/>
      <selection activeCell="C1" sqref="C1:C3"/>
      <selection pane="topRight" activeCell="C1" sqref="C1:C3"/>
      <selection pane="bottomLeft" activeCell="C1" sqref="C1:C3"/>
      <selection pane="bottomRight" activeCell="C1" sqref="C1:C3"/>
    </sheetView>
  </sheetViews>
  <sheetFormatPr baseColWidth="10" defaultRowHeight="13"/>
  <cols>
    <col min="1" max="1" width="23" bestFit="1" customWidth="1"/>
    <col min="2" max="4" width="3.1640625" bestFit="1" customWidth="1"/>
    <col min="5" max="5" width="4.33203125" bestFit="1" customWidth="1"/>
    <col min="6" max="29" width="3.1640625" bestFit="1" customWidth="1"/>
    <col min="30" max="30" width="3.1640625" customWidth="1"/>
    <col min="31" max="31" width="23" bestFit="1" customWidth="1"/>
    <col min="32" max="38" width="3.1640625" bestFit="1" customWidth="1"/>
    <col min="39" max="39" width="3.1640625" customWidth="1"/>
    <col min="40" max="54" width="3.1640625" bestFit="1" customWidth="1"/>
    <col min="55" max="55" width="3.1640625" customWidth="1"/>
    <col min="56" max="56" width="23" bestFit="1" customWidth="1"/>
    <col min="57" max="62" width="3.1640625" bestFit="1" customWidth="1"/>
  </cols>
  <sheetData>
    <row r="1" spans="1:62" s="71" customFormat="1" ht="147">
      <c r="B1" s="71" t="s">
        <v>1082</v>
      </c>
      <c r="C1" s="71" t="s">
        <v>1083</v>
      </c>
      <c r="D1" s="71" t="s">
        <v>1084</v>
      </c>
      <c r="E1" s="71" t="s">
        <v>1085</v>
      </c>
      <c r="F1" s="71" t="s">
        <v>1086</v>
      </c>
      <c r="G1" s="71" t="s">
        <v>1087</v>
      </c>
      <c r="H1" s="71" t="s">
        <v>1088</v>
      </c>
      <c r="I1" s="72" t="s">
        <v>1089</v>
      </c>
      <c r="J1" s="71" t="s">
        <v>1090</v>
      </c>
      <c r="K1" s="71" t="s">
        <v>1091</v>
      </c>
      <c r="L1" s="71" t="s">
        <v>1092</v>
      </c>
      <c r="M1" s="71" t="s">
        <v>1093</v>
      </c>
      <c r="N1" s="71" t="s">
        <v>1094</v>
      </c>
      <c r="O1" s="72" t="s">
        <v>1095</v>
      </c>
      <c r="P1" s="71" t="s">
        <v>1096</v>
      </c>
      <c r="Q1" s="71" t="s">
        <v>1097</v>
      </c>
      <c r="R1" s="71" t="s">
        <v>1098</v>
      </c>
      <c r="S1" s="71" t="s">
        <v>1099</v>
      </c>
      <c r="T1" s="72" t="s">
        <v>1100</v>
      </c>
      <c r="U1" s="72" t="s">
        <v>1101</v>
      </c>
      <c r="V1" s="71" t="s">
        <v>1102</v>
      </c>
      <c r="W1" s="71" t="s">
        <v>1103</v>
      </c>
      <c r="X1" s="71" t="s">
        <v>1104</v>
      </c>
      <c r="Y1" s="72" t="s">
        <v>1105</v>
      </c>
      <c r="Z1" s="72" t="s">
        <v>1106</v>
      </c>
      <c r="AA1" s="71" t="s">
        <v>1107</v>
      </c>
      <c r="AB1" s="71" t="s">
        <v>1108</v>
      </c>
      <c r="AC1" s="71" t="s">
        <v>1109</v>
      </c>
      <c r="AF1" s="71" t="s">
        <v>1082</v>
      </c>
      <c r="AG1" s="71" t="s">
        <v>1083</v>
      </c>
      <c r="AH1" s="71" t="s">
        <v>1084</v>
      </c>
      <c r="AI1" s="71" t="s">
        <v>1085</v>
      </c>
      <c r="AJ1" s="71" t="s">
        <v>1086</v>
      </c>
      <c r="AK1" s="71" t="s">
        <v>1087</v>
      </c>
      <c r="AL1" s="71" t="s">
        <v>1088</v>
      </c>
      <c r="AM1" s="72" t="s">
        <v>1089</v>
      </c>
      <c r="AN1" s="71" t="s">
        <v>1090</v>
      </c>
      <c r="AO1" s="71" t="s">
        <v>1091</v>
      </c>
      <c r="AP1" s="71" t="s">
        <v>1092</v>
      </c>
      <c r="AQ1" s="71" t="s">
        <v>1093</v>
      </c>
      <c r="AR1" s="71" t="s">
        <v>1094</v>
      </c>
      <c r="AS1" s="71" t="s">
        <v>1096</v>
      </c>
      <c r="AT1" s="71" t="s">
        <v>1097</v>
      </c>
      <c r="AU1" s="71" t="s">
        <v>1098</v>
      </c>
      <c r="AV1" s="71" t="s">
        <v>1099</v>
      </c>
      <c r="AW1" s="71" t="s">
        <v>1102</v>
      </c>
      <c r="AX1" s="71" t="s">
        <v>1103</v>
      </c>
      <c r="AY1" s="71" t="s">
        <v>1104</v>
      </c>
      <c r="AZ1" s="71" t="s">
        <v>1107</v>
      </c>
      <c r="BA1" s="71" t="s">
        <v>1108</v>
      </c>
      <c r="BB1" s="71" t="s">
        <v>1109</v>
      </c>
      <c r="BE1" s="72" t="s">
        <v>1089</v>
      </c>
      <c r="BF1" s="72" t="s">
        <v>1095</v>
      </c>
      <c r="BG1" s="72" t="s">
        <v>1100</v>
      </c>
      <c r="BH1" s="72" t="s">
        <v>1101</v>
      </c>
      <c r="BI1" s="72" t="s">
        <v>1105</v>
      </c>
      <c r="BJ1" s="72" t="s">
        <v>1106</v>
      </c>
    </row>
    <row r="2" spans="1:62">
      <c r="A2" t="s">
        <v>1110</v>
      </c>
      <c r="B2" s="50">
        <v>1</v>
      </c>
      <c r="C2" s="39" t="s">
        <v>816</v>
      </c>
      <c r="D2" s="50" t="s">
        <v>816</v>
      </c>
      <c r="E2" s="39"/>
      <c r="F2" s="50" t="s">
        <v>816</v>
      </c>
      <c r="G2" s="39"/>
      <c r="H2" s="50" t="s">
        <v>816</v>
      </c>
      <c r="I2" s="39"/>
      <c r="J2" s="50" t="s">
        <v>816</v>
      </c>
      <c r="K2" s="39"/>
      <c r="L2" s="50"/>
      <c r="M2" s="39" t="s">
        <v>816</v>
      </c>
      <c r="N2" s="50" t="s">
        <v>816</v>
      </c>
      <c r="O2" s="39"/>
      <c r="P2" s="50"/>
      <c r="Q2" s="39" t="s">
        <v>816</v>
      </c>
      <c r="R2" s="50" t="s">
        <v>816</v>
      </c>
      <c r="S2" s="39" t="s">
        <v>816</v>
      </c>
      <c r="T2" s="50" t="s">
        <v>816</v>
      </c>
      <c r="U2" s="39" t="s">
        <v>816</v>
      </c>
      <c r="V2" s="50" t="s">
        <v>816</v>
      </c>
      <c r="W2" s="39" t="s">
        <v>816</v>
      </c>
      <c r="X2" s="50" t="s">
        <v>816</v>
      </c>
      <c r="Y2" s="39" t="s">
        <v>816</v>
      </c>
      <c r="Z2" s="50"/>
      <c r="AA2" s="39" t="s">
        <v>816</v>
      </c>
      <c r="AB2" s="50"/>
      <c r="AC2" s="39" t="s">
        <v>816</v>
      </c>
      <c r="AD2" s="10"/>
      <c r="AE2" t="s">
        <v>1110</v>
      </c>
      <c r="AF2" s="50">
        <v>1</v>
      </c>
      <c r="AG2" s="39" t="s">
        <v>816</v>
      </c>
      <c r="AH2" s="50" t="s">
        <v>816</v>
      </c>
      <c r="AI2" s="39"/>
      <c r="AJ2" s="50" t="s">
        <v>816</v>
      </c>
      <c r="AK2" s="39"/>
      <c r="AL2" s="50" t="s">
        <v>816</v>
      </c>
      <c r="AM2" s="39"/>
      <c r="AN2" s="50" t="s">
        <v>816</v>
      </c>
      <c r="AO2" s="39"/>
      <c r="AP2" s="50"/>
      <c r="AQ2" s="39" t="s">
        <v>816</v>
      </c>
      <c r="AR2" s="50" t="s">
        <v>816</v>
      </c>
      <c r="AS2" s="50"/>
      <c r="AT2" s="39" t="s">
        <v>816</v>
      </c>
      <c r="AU2" s="50" t="s">
        <v>816</v>
      </c>
      <c r="AV2" s="39" t="s">
        <v>816</v>
      </c>
      <c r="AW2" s="50" t="s">
        <v>816</v>
      </c>
      <c r="AX2" s="39" t="s">
        <v>816</v>
      </c>
      <c r="AY2" s="50" t="s">
        <v>816</v>
      </c>
      <c r="AZ2" s="39" t="s">
        <v>816</v>
      </c>
      <c r="BA2" s="50"/>
      <c r="BB2" s="39" t="s">
        <v>816</v>
      </c>
      <c r="BC2" s="10"/>
      <c r="BD2" t="s">
        <v>1116</v>
      </c>
      <c r="BE2" s="43"/>
      <c r="BF2" s="43">
        <v>1</v>
      </c>
      <c r="BG2" s="51"/>
      <c r="BH2" s="43"/>
      <c r="BI2" s="43"/>
      <c r="BJ2" s="51">
        <v>1</v>
      </c>
    </row>
    <row r="3" spans="1:62">
      <c r="A3" t="s">
        <v>1111</v>
      </c>
      <c r="B3" s="51"/>
      <c r="C3" s="43">
        <v>1</v>
      </c>
      <c r="D3" s="51"/>
      <c r="E3" s="43"/>
      <c r="F3" s="51"/>
      <c r="G3" s="43">
        <v>1</v>
      </c>
      <c r="H3" s="51">
        <v>1</v>
      </c>
      <c r="I3" s="43"/>
      <c r="J3" s="51" t="s">
        <v>816</v>
      </c>
      <c r="K3" s="43">
        <v>1</v>
      </c>
      <c r="L3" s="51"/>
      <c r="M3" s="43" t="s">
        <v>816</v>
      </c>
      <c r="N3" s="51"/>
      <c r="O3" s="43"/>
      <c r="P3" s="51"/>
      <c r="Q3" s="43"/>
      <c r="R3" s="51"/>
      <c r="S3" s="43" t="s">
        <v>816</v>
      </c>
      <c r="T3" s="51"/>
      <c r="U3" s="43"/>
      <c r="V3" s="51">
        <v>1</v>
      </c>
      <c r="W3" s="43"/>
      <c r="X3" s="51"/>
      <c r="Y3" s="43"/>
      <c r="Z3" s="51"/>
      <c r="AA3" s="43"/>
      <c r="AB3" s="51"/>
      <c r="AC3" s="43" t="s">
        <v>816</v>
      </c>
      <c r="AD3" s="10"/>
      <c r="AE3" t="s">
        <v>1111</v>
      </c>
      <c r="AF3" s="51"/>
      <c r="AG3" s="43">
        <v>1</v>
      </c>
      <c r="AH3" s="51"/>
      <c r="AI3" s="43"/>
      <c r="AJ3" s="51"/>
      <c r="AK3" s="43">
        <v>1</v>
      </c>
      <c r="AL3" s="51">
        <v>1</v>
      </c>
      <c r="AM3" s="43"/>
      <c r="AN3" s="51" t="s">
        <v>816</v>
      </c>
      <c r="AO3" s="43">
        <v>1</v>
      </c>
      <c r="AP3" s="51"/>
      <c r="AQ3" s="43" t="s">
        <v>816</v>
      </c>
      <c r="AR3" s="51"/>
      <c r="AS3" s="51"/>
      <c r="AT3" s="43"/>
      <c r="AU3" s="51"/>
      <c r="AV3" s="43" t="s">
        <v>816</v>
      </c>
      <c r="AW3" s="51">
        <v>1</v>
      </c>
      <c r="AX3" s="43"/>
      <c r="AY3" s="51"/>
      <c r="AZ3" s="43"/>
      <c r="BA3" s="51"/>
      <c r="BB3" s="43" t="s">
        <v>816</v>
      </c>
      <c r="BC3" s="10"/>
      <c r="BD3" t="s">
        <v>1117</v>
      </c>
      <c r="BE3" s="43">
        <v>1</v>
      </c>
      <c r="BF3" s="43"/>
      <c r="BG3" s="51"/>
      <c r="BH3" s="43"/>
      <c r="BI3" s="43"/>
      <c r="BJ3" s="51"/>
    </row>
    <row r="4" spans="1:62">
      <c r="A4" t="s">
        <v>1112</v>
      </c>
      <c r="B4" s="51"/>
      <c r="C4" s="43"/>
      <c r="D4" s="51" t="s">
        <v>816</v>
      </c>
      <c r="E4" s="43"/>
      <c r="F4" s="51" t="s">
        <v>816</v>
      </c>
      <c r="G4" s="43"/>
      <c r="H4" s="51"/>
      <c r="I4" s="43"/>
      <c r="J4" s="51" t="s">
        <v>816</v>
      </c>
      <c r="K4" s="43"/>
      <c r="L4" s="51"/>
      <c r="M4" s="43" t="s">
        <v>816</v>
      </c>
      <c r="N4" s="51" t="s">
        <v>816</v>
      </c>
      <c r="O4" s="43"/>
      <c r="P4" s="51"/>
      <c r="Q4" s="43"/>
      <c r="R4" s="51"/>
      <c r="S4" s="43" t="s">
        <v>816</v>
      </c>
      <c r="T4" s="51"/>
      <c r="U4" s="43" t="s">
        <v>816</v>
      </c>
      <c r="V4" s="51"/>
      <c r="W4" s="43" t="s">
        <v>816</v>
      </c>
      <c r="X4" s="51" t="s">
        <v>816</v>
      </c>
      <c r="Y4" s="43" t="s">
        <v>816</v>
      </c>
      <c r="Z4" s="51"/>
      <c r="AA4" s="43"/>
      <c r="AB4" s="51">
        <v>1</v>
      </c>
      <c r="AC4" s="43" t="s">
        <v>816</v>
      </c>
      <c r="AD4" s="10"/>
      <c r="AE4" t="s">
        <v>1112</v>
      </c>
      <c r="AF4" s="51"/>
      <c r="AG4" s="43"/>
      <c r="AH4" s="51" t="s">
        <v>816</v>
      </c>
      <c r="AI4" s="43"/>
      <c r="AJ4" s="51" t="s">
        <v>816</v>
      </c>
      <c r="AK4" s="43"/>
      <c r="AL4" s="51"/>
      <c r="AM4" s="43"/>
      <c r="AN4" s="51" t="s">
        <v>816</v>
      </c>
      <c r="AO4" s="43"/>
      <c r="AP4" s="51"/>
      <c r="AQ4" s="43" t="s">
        <v>816</v>
      </c>
      <c r="AR4" s="51" t="s">
        <v>816</v>
      </c>
      <c r="AS4" s="51"/>
      <c r="AT4" s="43"/>
      <c r="AU4" s="51"/>
      <c r="AV4" s="43" t="s">
        <v>816</v>
      </c>
      <c r="AW4" s="51"/>
      <c r="AX4" s="43" t="s">
        <v>816</v>
      </c>
      <c r="AY4" s="51" t="s">
        <v>816</v>
      </c>
      <c r="AZ4" s="43"/>
      <c r="BA4" s="51">
        <v>1</v>
      </c>
      <c r="BB4" s="43" t="s">
        <v>816</v>
      </c>
      <c r="BC4" s="10"/>
      <c r="BD4" t="s">
        <v>1118</v>
      </c>
      <c r="BE4" s="43"/>
      <c r="BF4" s="43"/>
      <c r="BG4" s="51"/>
      <c r="BH4" s="43"/>
      <c r="BI4" s="43"/>
      <c r="BJ4" s="51">
        <v>1</v>
      </c>
    </row>
    <row r="5" spans="1:62">
      <c r="A5" t="s">
        <v>1113</v>
      </c>
      <c r="B5" s="51">
        <v>1</v>
      </c>
      <c r="C5" s="43"/>
      <c r="D5" s="51" t="s">
        <v>816</v>
      </c>
      <c r="E5" s="43">
        <v>1</v>
      </c>
      <c r="F5" s="51" t="s">
        <v>816</v>
      </c>
      <c r="G5" s="43"/>
      <c r="H5" s="51">
        <v>1</v>
      </c>
      <c r="I5" s="43"/>
      <c r="J5" s="51" t="s">
        <v>816</v>
      </c>
      <c r="K5" s="43"/>
      <c r="L5" s="51"/>
      <c r="M5" s="43" t="s">
        <v>816</v>
      </c>
      <c r="N5" s="51" t="s">
        <v>816</v>
      </c>
      <c r="O5" s="43"/>
      <c r="P5" s="51"/>
      <c r="Q5" s="43"/>
      <c r="R5" s="51"/>
      <c r="S5" s="43" t="s">
        <v>816</v>
      </c>
      <c r="T5" s="51"/>
      <c r="U5" s="43" t="s">
        <v>816</v>
      </c>
      <c r="V5" s="51"/>
      <c r="W5" s="43" t="s">
        <v>816</v>
      </c>
      <c r="X5" s="51" t="s">
        <v>816</v>
      </c>
      <c r="Y5" s="43" t="s">
        <v>816</v>
      </c>
      <c r="Z5" s="51"/>
      <c r="AA5" s="43" t="s">
        <v>816</v>
      </c>
      <c r="AB5" s="51"/>
      <c r="AC5" s="43" t="s">
        <v>816</v>
      </c>
      <c r="AD5" s="10"/>
      <c r="AE5" t="s">
        <v>1113</v>
      </c>
      <c r="AF5" s="51">
        <v>1</v>
      </c>
      <c r="AG5" s="43"/>
      <c r="AH5" s="51" t="s">
        <v>816</v>
      </c>
      <c r="AI5" s="43">
        <v>1</v>
      </c>
      <c r="AJ5" s="51" t="s">
        <v>816</v>
      </c>
      <c r="AK5" s="43"/>
      <c r="AL5" s="51">
        <v>1</v>
      </c>
      <c r="AM5" s="43"/>
      <c r="AN5" s="51" t="s">
        <v>816</v>
      </c>
      <c r="AO5" s="43"/>
      <c r="AP5" s="51"/>
      <c r="AQ5" s="43" t="s">
        <v>816</v>
      </c>
      <c r="AR5" s="51" t="s">
        <v>816</v>
      </c>
      <c r="AS5" s="51"/>
      <c r="AT5" s="43"/>
      <c r="AU5" s="51"/>
      <c r="AV5" s="43" t="s">
        <v>816</v>
      </c>
      <c r="AW5" s="51"/>
      <c r="AX5" s="43" t="s">
        <v>816</v>
      </c>
      <c r="AY5" s="51" t="s">
        <v>816</v>
      </c>
      <c r="AZ5" s="43" t="s">
        <v>816</v>
      </c>
      <c r="BA5" s="51"/>
      <c r="BB5" s="43" t="s">
        <v>816</v>
      </c>
      <c r="BC5" s="10"/>
      <c r="BD5" t="s">
        <v>1119</v>
      </c>
      <c r="BE5" s="43"/>
      <c r="BF5" s="43"/>
      <c r="BG5" s="51">
        <v>1</v>
      </c>
      <c r="BH5" s="43"/>
      <c r="BI5" s="43"/>
      <c r="BJ5" s="51"/>
    </row>
    <row r="6" spans="1:62">
      <c r="A6" t="s">
        <v>1114</v>
      </c>
      <c r="B6" s="51"/>
      <c r="C6" s="43" t="s">
        <v>816</v>
      </c>
      <c r="D6" s="51" t="s">
        <v>816</v>
      </c>
      <c r="E6" s="43">
        <v>1</v>
      </c>
      <c r="F6" s="51" t="s">
        <v>816</v>
      </c>
      <c r="G6" s="43"/>
      <c r="H6" s="51" t="s">
        <v>816</v>
      </c>
      <c r="I6" s="43"/>
      <c r="J6" s="51" t="s">
        <v>816</v>
      </c>
      <c r="K6" s="43"/>
      <c r="L6" s="51"/>
      <c r="M6" s="43" t="s">
        <v>816</v>
      </c>
      <c r="N6" s="51" t="s">
        <v>816</v>
      </c>
      <c r="O6" s="43"/>
      <c r="P6" s="51"/>
      <c r="Q6" s="43" t="s">
        <v>816</v>
      </c>
      <c r="R6" s="51" t="s">
        <v>816</v>
      </c>
      <c r="S6" s="43" t="s">
        <v>816</v>
      </c>
      <c r="T6" s="51" t="s">
        <v>816</v>
      </c>
      <c r="U6" s="43" t="s">
        <v>816</v>
      </c>
      <c r="V6" s="51" t="s">
        <v>816</v>
      </c>
      <c r="W6" s="43" t="s">
        <v>816</v>
      </c>
      <c r="X6" s="51" t="s">
        <v>816</v>
      </c>
      <c r="Y6" s="43" t="s">
        <v>816</v>
      </c>
      <c r="Z6" s="51"/>
      <c r="AA6" s="43" t="s">
        <v>816</v>
      </c>
      <c r="AB6" s="51"/>
      <c r="AC6" s="43" t="s">
        <v>816</v>
      </c>
      <c r="AD6" s="10"/>
      <c r="AE6" t="s">
        <v>1114</v>
      </c>
      <c r="AF6" s="51"/>
      <c r="AG6" s="43" t="s">
        <v>816</v>
      </c>
      <c r="AH6" s="51" t="s">
        <v>816</v>
      </c>
      <c r="AI6" s="43">
        <v>1</v>
      </c>
      <c r="AJ6" s="51" t="s">
        <v>816</v>
      </c>
      <c r="AK6" s="43"/>
      <c r="AL6" s="51" t="s">
        <v>816</v>
      </c>
      <c r="AM6" s="43"/>
      <c r="AN6" s="51" t="s">
        <v>816</v>
      </c>
      <c r="AO6" s="43"/>
      <c r="AP6" s="51"/>
      <c r="AQ6" s="43" t="s">
        <v>816</v>
      </c>
      <c r="AR6" s="51" t="s">
        <v>816</v>
      </c>
      <c r="AS6" s="51"/>
      <c r="AT6" s="43" t="s">
        <v>816</v>
      </c>
      <c r="AU6" s="51" t="s">
        <v>816</v>
      </c>
      <c r="AV6" s="43" t="s">
        <v>816</v>
      </c>
      <c r="AW6" s="51" t="s">
        <v>816</v>
      </c>
      <c r="AX6" s="43" t="s">
        <v>816</v>
      </c>
      <c r="AY6" s="51" t="s">
        <v>816</v>
      </c>
      <c r="AZ6" s="43" t="s">
        <v>816</v>
      </c>
      <c r="BA6" s="51"/>
      <c r="BB6" s="43" t="s">
        <v>816</v>
      </c>
      <c r="BC6" s="10"/>
      <c r="BD6" t="s">
        <v>1120</v>
      </c>
      <c r="BE6" s="43"/>
      <c r="BF6" s="43"/>
      <c r="BG6" s="51"/>
      <c r="BH6" s="43"/>
      <c r="BI6" s="43"/>
      <c r="BJ6" s="51">
        <v>1</v>
      </c>
    </row>
    <row r="7" spans="1:62">
      <c r="A7" t="s">
        <v>1115</v>
      </c>
      <c r="B7" s="51">
        <v>1</v>
      </c>
      <c r="C7" s="43"/>
      <c r="D7" s="51"/>
      <c r="E7" s="43"/>
      <c r="F7" s="51"/>
      <c r="G7" s="43"/>
      <c r="H7" s="51"/>
      <c r="I7" s="43"/>
      <c r="J7" s="51" t="s">
        <v>816</v>
      </c>
      <c r="K7" s="43"/>
      <c r="L7" s="51"/>
      <c r="M7" s="43" t="s">
        <v>816</v>
      </c>
      <c r="N7" s="51"/>
      <c r="O7" s="43"/>
      <c r="P7" s="51"/>
      <c r="Q7" s="43"/>
      <c r="R7" s="51"/>
      <c r="S7" s="43"/>
      <c r="T7" s="51"/>
      <c r="U7" s="43"/>
      <c r="V7" s="51"/>
      <c r="W7" s="43"/>
      <c r="X7" s="51"/>
      <c r="Y7" s="43"/>
      <c r="Z7" s="51"/>
      <c r="AA7" s="43"/>
      <c r="AB7" s="51"/>
      <c r="AC7" s="43" t="s">
        <v>816</v>
      </c>
      <c r="AD7" s="10"/>
      <c r="AE7" t="s">
        <v>1115</v>
      </c>
      <c r="AF7" s="51">
        <v>1</v>
      </c>
      <c r="AG7" s="43"/>
      <c r="AH7" s="51"/>
      <c r="AI7" s="43"/>
      <c r="AJ7" s="51"/>
      <c r="AK7" s="43"/>
      <c r="AL7" s="51"/>
      <c r="AM7" s="43"/>
      <c r="AN7" s="51" t="s">
        <v>816</v>
      </c>
      <c r="AO7" s="43"/>
      <c r="AP7" s="51"/>
      <c r="AQ7" s="43" t="s">
        <v>816</v>
      </c>
      <c r="AR7" s="51"/>
      <c r="AS7" s="51"/>
      <c r="AT7" s="43"/>
      <c r="AU7" s="51"/>
      <c r="AV7" s="43"/>
      <c r="AW7" s="51"/>
      <c r="AX7" s="43"/>
      <c r="AY7" s="51"/>
      <c r="AZ7" s="43"/>
      <c r="BA7" s="51"/>
      <c r="BB7" s="43" t="s">
        <v>816</v>
      </c>
      <c r="BC7" s="10"/>
      <c r="BD7" t="s">
        <v>1121</v>
      </c>
      <c r="BE7" s="43"/>
      <c r="BF7" s="43">
        <v>1</v>
      </c>
      <c r="BG7" s="51"/>
      <c r="BH7" s="43" t="s">
        <v>816</v>
      </c>
      <c r="BI7" s="43" t="s">
        <v>816</v>
      </c>
      <c r="BJ7" s="51"/>
    </row>
    <row r="8" spans="1:62">
      <c r="A8" t="s">
        <v>1116</v>
      </c>
      <c r="B8" s="51"/>
      <c r="C8" s="43"/>
      <c r="D8" s="51"/>
      <c r="E8" s="43"/>
      <c r="F8" s="51" t="s">
        <v>816</v>
      </c>
      <c r="G8" s="43"/>
      <c r="H8" s="51"/>
      <c r="I8" s="43"/>
      <c r="J8" s="51" t="s">
        <v>816</v>
      </c>
      <c r="K8" s="43"/>
      <c r="L8" s="51"/>
      <c r="M8" s="43" t="s">
        <v>816</v>
      </c>
      <c r="N8" s="51" t="s">
        <v>816</v>
      </c>
      <c r="O8" s="43">
        <v>1</v>
      </c>
      <c r="P8" s="51"/>
      <c r="Q8" s="43"/>
      <c r="R8" s="51"/>
      <c r="S8" s="43" t="s">
        <v>816</v>
      </c>
      <c r="T8" s="51"/>
      <c r="U8" s="43"/>
      <c r="V8" s="51"/>
      <c r="W8" s="43" t="s">
        <v>816</v>
      </c>
      <c r="X8" s="51"/>
      <c r="Y8" s="43"/>
      <c r="Z8" s="51">
        <v>1</v>
      </c>
      <c r="AA8" s="43"/>
      <c r="AB8" s="51"/>
      <c r="AC8" s="43" t="s">
        <v>816</v>
      </c>
      <c r="AD8" s="10"/>
      <c r="AE8" t="s">
        <v>1117</v>
      </c>
      <c r="AF8" s="51"/>
      <c r="AG8" s="43"/>
      <c r="AH8" s="51"/>
      <c r="AI8" s="43"/>
      <c r="AJ8" s="51"/>
      <c r="AK8" s="43"/>
      <c r="AL8" s="51"/>
      <c r="AM8" s="43">
        <v>1</v>
      </c>
      <c r="AN8" s="51" t="s">
        <v>816</v>
      </c>
      <c r="AO8" s="43"/>
      <c r="AP8" s="51"/>
      <c r="AQ8" s="43" t="s">
        <v>816</v>
      </c>
      <c r="AR8" s="51"/>
      <c r="AS8" s="51"/>
      <c r="AT8" s="43"/>
      <c r="AU8" s="51"/>
      <c r="AV8" s="43" t="s">
        <v>816</v>
      </c>
      <c r="AW8" s="51"/>
      <c r="AX8" s="43"/>
      <c r="AY8" s="51"/>
      <c r="AZ8" s="43"/>
      <c r="BA8" s="51"/>
      <c r="BB8" s="43" t="s">
        <v>816</v>
      </c>
      <c r="BC8" s="10"/>
      <c r="BD8" t="s">
        <v>1122</v>
      </c>
      <c r="BE8" s="43"/>
      <c r="BF8" s="43">
        <v>1</v>
      </c>
      <c r="BG8" s="51">
        <v>1</v>
      </c>
      <c r="BH8" s="43">
        <v>1</v>
      </c>
      <c r="BI8" s="43"/>
      <c r="BJ8" s="51"/>
    </row>
    <row r="9" spans="1:62">
      <c r="A9" t="s">
        <v>1117</v>
      </c>
      <c r="B9" s="51"/>
      <c r="C9" s="43"/>
      <c r="D9" s="51"/>
      <c r="E9" s="43"/>
      <c r="F9" s="51"/>
      <c r="G9" s="43"/>
      <c r="H9" s="51"/>
      <c r="I9" s="43">
        <v>1</v>
      </c>
      <c r="J9" s="51" t="s">
        <v>816</v>
      </c>
      <c r="K9" s="43"/>
      <c r="L9" s="51"/>
      <c r="M9" s="43" t="s">
        <v>816</v>
      </c>
      <c r="N9" s="51"/>
      <c r="O9" s="43"/>
      <c r="P9" s="51"/>
      <c r="Q9" s="43"/>
      <c r="R9" s="51"/>
      <c r="S9" s="43" t="s">
        <v>816</v>
      </c>
      <c r="T9" s="51"/>
      <c r="U9" s="43"/>
      <c r="V9" s="51"/>
      <c r="W9" s="43"/>
      <c r="X9" s="51"/>
      <c r="Y9" s="43"/>
      <c r="Z9" s="51"/>
      <c r="AA9" s="43"/>
      <c r="AB9" s="51"/>
      <c r="AC9" s="43" t="s">
        <v>816</v>
      </c>
      <c r="AD9" s="10"/>
      <c r="AE9" t="s">
        <v>1123</v>
      </c>
      <c r="AF9" s="51">
        <v>1</v>
      </c>
      <c r="AG9" s="43"/>
      <c r="AH9" s="51"/>
      <c r="AI9" s="43">
        <v>1</v>
      </c>
      <c r="AJ9" s="51"/>
      <c r="AK9" s="43">
        <v>1</v>
      </c>
      <c r="AL9" s="51">
        <v>1</v>
      </c>
      <c r="AM9" s="43"/>
      <c r="AN9" s="51" t="s">
        <v>816</v>
      </c>
      <c r="AO9" s="43"/>
      <c r="AP9" s="51"/>
      <c r="AQ9" s="43"/>
      <c r="AR9" s="51"/>
      <c r="AS9" s="51"/>
      <c r="AT9" s="43"/>
      <c r="AU9" s="51">
        <v>1</v>
      </c>
      <c r="AV9" s="43">
        <v>1</v>
      </c>
      <c r="AW9" s="51"/>
      <c r="AX9" s="43">
        <v>1</v>
      </c>
      <c r="AY9" s="51"/>
      <c r="AZ9" s="43"/>
      <c r="BA9" s="51"/>
      <c r="BB9" s="43"/>
      <c r="BC9" s="10"/>
      <c r="BD9" t="s">
        <v>1124</v>
      </c>
      <c r="BE9" s="43">
        <v>1</v>
      </c>
      <c r="BF9" s="43"/>
      <c r="BG9" s="51"/>
      <c r="BH9" s="43" t="s">
        <v>816</v>
      </c>
      <c r="BI9" s="43" t="s">
        <v>816</v>
      </c>
      <c r="BJ9" s="51"/>
    </row>
    <row r="10" spans="1:62">
      <c r="A10" t="s">
        <v>1118</v>
      </c>
      <c r="B10" s="51"/>
      <c r="C10" s="43"/>
      <c r="D10" s="51"/>
      <c r="E10" s="43"/>
      <c r="F10" s="51"/>
      <c r="G10" s="43"/>
      <c r="H10" s="51"/>
      <c r="I10" s="43"/>
      <c r="J10" s="51" t="s">
        <v>816</v>
      </c>
      <c r="K10" s="43"/>
      <c r="L10" s="51"/>
      <c r="M10" s="43"/>
      <c r="N10" s="51"/>
      <c r="O10" s="43"/>
      <c r="P10" s="51"/>
      <c r="Q10" s="43"/>
      <c r="R10" s="51"/>
      <c r="S10" s="43"/>
      <c r="T10" s="51"/>
      <c r="U10" s="43"/>
      <c r="V10" s="51"/>
      <c r="W10" s="43"/>
      <c r="X10" s="51"/>
      <c r="Y10" s="43"/>
      <c r="Z10" s="51">
        <v>1</v>
      </c>
      <c r="AA10" s="43"/>
      <c r="AB10" s="51"/>
      <c r="AC10" s="43"/>
      <c r="AD10" s="10"/>
      <c r="AE10" t="s">
        <v>1125</v>
      </c>
      <c r="AF10" s="51">
        <v>1</v>
      </c>
      <c r="AG10" s="43">
        <v>1</v>
      </c>
      <c r="AH10" s="51"/>
      <c r="AI10" s="43">
        <v>1</v>
      </c>
      <c r="AJ10" s="51"/>
      <c r="AK10" s="43"/>
      <c r="AL10" s="51"/>
      <c r="AM10" s="43"/>
      <c r="AN10" s="51" t="s">
        <v>816</v>
      </c>
      <c r="AO10" s="43"/>
      <c r="AP10" s="51">
        <v>1</v>
      </c>
      <c r="AQ10" s="43"/>
      <c r="AR10" s="51"/>
      <c r="AS10" s="51"/>
      <c r="AT10" s="43">
        <v>1</v>
      </c>
      <c r="AU10" s="51"/>
      <c r="AV10" s="43">
        <v>1</v>
      </c>
      <c r="AW10" s="51"/>
      <c r="AX10" s="43"/>
      <c r="AY10" s="51"/>
      <c r="AZ10" s="43"/>
      <c r="BA10" s="51">
        <v>1</v>
      </c>
      <c r="BB10" s="43" t="s">
        <v>816</v>
      </c>
      <c r="BC10" s="10"/>
      <c r="BD10" t="s">
        <v>1127</v>
      </c>
      <c r="BE10" s="43"/>
      <c r="BF10" s="43"/>
      <c r="BG10" s="51"/>
      <c r="BH10" s="43"/>
      <c r="BI10" s="43">
        <v>1</v>
      </c>
      <c r="BJ10" s="51"/>
    </row>
    <row r="11" spans="1:62">
      <c r="A11" t="s">
        <v>1119</v>
      </c>
      <c r="B11" s="51"/>
      <c r="C11" s="43"/>
      <c r="D11" s="51"/>
      <c r="E11" s="43"/>
      <c r="F11" s="51"/>
      <c r="G11" s="43"/>
      <c r="H11" s="51"/>
      <c r="I11" s="43"/>
      <c r="J11" s="51"/>
      <c r="K11" s="43"/>
      <c r="L11" s="51"/>
      <c r="M11" s="43"/>
      <c r="N11" s="51"/>
      <c r="O11" s="43"/>
      <c r="P11" s="51"/>
      <c r="Q11" s="43"/>
      <c r="R11" s="51"/>
      <c r="S11" s="43"/>
      <c r="T11" s="51">
        <v>1</v>
      </c>
      <c r="U11" s="43"/>
      <c r="V11" s="51"/>
      <c r="W11" s="43"/>
      <c r="X11" s="51"/>
      <c r="Y11" s="43"/>
      <c r="Z11" s="51"/>
      <c r="AA11" s="43"/>
      <c r="AB11" s="51"/>
      <c r="AC11" s="43"/>
      <c r="AD11" s="10"/>
      <c r="AE11" t="s">
        <v>1126</v>
      </c>
      <c r="AF11" s="51"/>
      <c r="AG11" s="43"/>
      <c r="AH11" s="51"/>
      <c r="AI11" s="43">
        <v>1</v>
      </c>
      <c r="AJ11" s="51"/>
      <c r="AK11" s="43"/>
      <c r="AL11" s="51"/>
      <c r="AM11" s="43"/>
      <c r="AN11" s="51" t="s">
        <v>816</v>
      </c>
      <c r="AO11" s="43"/>
      <c r="AP11" s="51"/>
      <c r="AQ11" s="43">
        <v>1</v>
      </c>
      <c r="AR11" s="51"/>
      <c r="AS11" s="51"/>
      <c r="AT11" s="43">
        <v>1</v>
      </c>
      <c r="AU11" s="51"/>
      <c r="AV11" s="43">
        <v>1</v>
      </c>
      <c r="AW11" s="51"/>
      <c r="AX11" s="43"/>
      <c r="AY11" s="51"/>
      <c r="AZ11" s="43"/>
      <c r="BA11" s="51"/>
      <c r="BB11" s="43">
        <v>1</v>
      </c>
      <c r="BC11" s="10"/>
      <c r="BD11" t="s">
        <v>1132</v>
      </c>
      <c r="BE11" s="43"/>
      <c r="BF11" s="43">
        <v>1</v>
      </c>
      <c r="BG11" s="51">
        <v>1</v>
      </c>
      <c r="BH11" s="43" t="s">
        <v>816</v>
      </c>
      <c r="BI11" s="43" t="s">
        <v>816</v>
      </c>
      <c r="BJ11" s="51"/>
    </row>
    <row r="12" spans="1:62">
      <c r="A12" t="s">
        <v>1120</v>
      </c>
      <c r="B12" s="51"/>
      <c r="C12" s="43"/>
      <c r="D12" s="51"/>
      <c r="E12" s="43"/>
      <c r="F12" s="51"/>
      <c r="G12" s="43"/>
      <c r="H12" s="51"/>
      <c r="I12" s="43"/>
      <c r="J12" s="51" t="s">
        <v>816</v>
      </c>
      <c r="K12" s="43"/>
      <c r="L12" s="51"/>
      <c r="M12" s="43" t="s">
        <v>816</v>
      </c>
      <c r="N12" s="51"/>
      <c r="O12" s="43"/>
      <c r="P12" s="51"/>
      <c r="Q12" s="43"/>
      <c r="R12" s="51"/>
      <c r="S12" s="43" t="s">
        <v>816</v>
      </c>
      <c r="T12" s="51"/>
      <c r="U12" s="43"/>
      <c r="V12" s="51"/>
      <c r="W12" s="43"/>
      <c r="X12" s="51"/>
      <c r="Y12" s="43"/>
      <c r="Z12" s="51">
        <v>1</v>
      </c>
      <c r="AA12" s="43"/>
      <c r="AB12" s="51"/>
      <c r="AC12" s="43" t="s">
        <v>816</v>
      </c>
      <c r="AD12" s="10"/>
      <c r="AE12" t="s">
        <v>1127</v>
      </c>
      <c r="AF12" s="51"/>
      <c r="AG12" s="43"/>
      <c r="AH12" s="51"/>
      <c r="AI12" s="43"/>
      <c r="AJ12" s="51"/>
      <c r="AK12" s="43"/>
      <c r="AL12" s="51"/>
      <c r="AM12" s="43"/>
      <c r="AN12" s="51" t="s">
        <v>816</v>
      </c>
      <c r="AO12" s="43"/>
      <c r="AP12" s="51"/>
      <c r="AQ12" s="43" t="s">
        <v>816</v>
      </c>
      <c r="AR12" s="51"/>
      <c r="AS12" s="51"/>
      <c r="AT12" s="43">
        <v>1</v>
      </c>
      <c r="AU12" s="51"/>
      <c r="AV12" s="43"/>
      <c r="AW12" s="51"/>
      <c r="AX12" s="43"/>
      <c r="AY12" s="51">
        <v>1</v>
      </c>
      <c r="AZ12" s="43">
        <v>1</v>
      </c>
      <c r="BA12" s="51"/>
      <c r="BB12" s="43" t="s">
        <v>816</v>
      </c>
      <c r="BC12" s="10"/>
      <c r="BD12" t="s">
        <v>1134</v>
      </c>
      <c r="BE12" s="43"/>
      <c r="BF12" s="43"/>
      <c r="BG12" s="51">
        <v>1</v>
      </c>
      <c r="BH12" s="43" t="s">
        <v>816</v>
      </c>
      <c r="BI12" s="43" t="s">
        <v>816</v>
      </c>
      <c r="BJ12" s="51"/>
    </row>
    <row r="13" spans="1:62">
      <c r="A13" t="s">
        <v>1121</v>
      </c>
      <c r="B13" s="51"/>
      <c r="C13" s="43" t="s">
        <v>816</v>
      </c>
      <c r="D13" s="51" t="s">
        <v>816</v>
      </c>
      <c r="E13" s="43"/>
      <c r="F13" s="51" t="s">
        <v>816</v>
      </c>
      <c r="G13" s="43"/>
      <c r="H13" s="51" t="s">
        <v>816</v>
      </c>
      <c r="I13" s="43"/>
      <c r="J13" s="51" t="s">
        <v>816</v>
      </c>
      <c r="K13" s="43"/>
      <c r="L13" s="51"/>
      <c r="M13" s="43" t="s">
        <v>816</v>
      </c>
      <c r="N13" s="51" t="s">
        <v>816</v>
      </c>
      <c r="O13" s="43">
        <v>1</v>
      </c>
      <c r="P13" s="51"/>
      <c r="Q13" s="43" t="s">
        <v>816</v>
      </c>
      <c r="R13" s="51"/>
      <c r="S13" s="43" t="s">
        <v>816</v>
      </c>
      <c r="T13" s="51"/>
      <c r="U13" s="43" t="s">
        <v>816</v>
      </c>
      <c r="V13" s="51" t="s">
        <v>816</v>
      </c>
      <c r="W13" s="43" t="s">
        <v>816</v>
      </c>
      <c r="X13" s="51" t="s">
        <v>816</v>
      </c>
      <c r="Y13" s="43" t="s">
        <v>816</v>
      </c>
      <c r="Z13" s="51"/>
      <c r="AA13" s="43" t="s">
        <v>816</v>
      </c>
      <c r="AB13" s="51"/>
      <c r="AC13" s="43" t="s">
        <v>816</v>
      </c>
      <c r="AD13" s="10"/>
      <c r="AE13" t="s">
        <v>1128</v>
      </c>
      <c r="AF13" s="51">
        <v>1</v>
      </c>
      <c r="AG13" s="43">
        <v>1</v>
      </c>
      <c r="AH13" s="51"/>
      <c r="AI13" s="43">
        <v>1</v>
      </c>
      <c r="AJ13" s="51"/>
      <c r="AK13" s="43"/>
      <c r="AL13" s="51">
        <v>1</v>
      </c>
      <c r="AM13" s="43"/>
      <c r="AN13" s="51" t="s">
        <v>816</v>
      </c>
      <c r="AO13" s="43"/>
      <c r="AP13" s="51"/>
      <c r="AQ13" s="43"/>
      <c r="AR13" s="51"/>
      <c r="AS13" s="51"/>
      <c r="AT13" s="43"/>
      <c r="AU13" s="51">
        <v>1</v>
      </c>
      <c r="AV13" s="43">
        <v>1</v>
      </c>
      <c r="AW13" s="51"/>
      <c r="AX13" s="43"/>
      <c r="AY13" s="51"/>
      <c r="AZ13" s="43"/>
      <c r="BA13" s="51"/>
      <c r="BB13" s="43"/>
      <c r="BC13" s="10"/>
      <c r="BD13" t="s">
        <v>1137</v>
      </c>
      <c r="BE13" s="43"/>
      <c r="BF13" s="43">
        <v>1</v>
      </c>
      <c r="BG13" s="51">
        <v>1</v>
      </c>
      <c r="BH13" s="43">
        <v>1</v>
      </c>
      <c r="BI13" s="43"/>
      <c r="BJ13" s="51"/>
    </row>
    <row r="14" spans="1:62">
      <c r="A14" t="s">
        <v>1122</v>
      </c>
      <c r="B14" s="51"/>
      <c r="C14" s="43"/>
      <c r="D14" s="51"/>
      <c r="E14" s="43"/>
      <c r="F14" s="51"/>
      <c r="G14" s="43"/>
      <c r="H14" s="51"/>
      <c r="I14" s="43"/>
      <c r="J14" s="51" t="s">
        <v>816</v>
      </c>
      <c r="K14" s="43"/>
      <c r="L14" s="51"/>
      <c r="M14" s="43" t="s">
        <v>816</v>
      </c>
      <c r="N14" s="51"/>
      <c r="O14" s="43">
        <v>1</v>
      </c>
      <c r="P14" s="51"/>
      <c r="Q14" s="43"/>
      <c r="R14" s="51"/>
      <c r="S14" s="43" t="s">
        <v>816</v>
      </c>
      <c r="T14" s="51">
        <v>1</v>
      </c>
      <c r="U14" s="43">
        <v>1</v>
      </c>
      <c r="V14" s="51"/>
      <c r="W14" s="43" t="s">
        <v>816</v>
      </c>
      <c r="X14" s="51"/>
      <c r="Y14" s="43"/>
      <c r="Z14" s="51"/>
      <c r="AA14" s="43"/>
      <c r="AB14" s="51"/>
      <c r="AC14" s="43" t="s">
        <v>816</v>
      </c>
      <c r="AD14" s="10"/>
      <c r="AE14" t="s">
        <v>1129</v>
      </c>
      <c r="AF14" s="51">
        <v>1</v>
      </c>
      <c r="AG14" s="43"/>
      <c r="AH14" s="51" t="s">
        <v>816</v>
      </c>
      <c r="AI14" s="43"/>
      <c r="AJ14" s="51" t="s">
        <v>816</v>
      </c>
      <c r="AK14" s="43"/>
      <c r="AL14" s="51"/>
      <c r="AM14" s="43"/>
      <c r="AN14" s="51" t="s">
        <v>816</v>
      </c>
      <c r="AO14" s="43"/>
      <c r="AP14" s="51"/>
      <c r="AQ14" s="43" t="s">
        <v>816</v>
      </c>
      <c r="AR14" s="51" t="s">
        <v>816</v>
      </c>
      <c r="AS14" s="51"/>
      <c r="AT14" s="43" t="s">
        <v>816</v>
      </c>
      <c r="AU14" s="51"/>
      <c r="AV14" s="43" t="s">
        <v>816</v>
      </c>
      <c r="AW14" s="51" t="s">
        <v>816</v>
      </c>
      <c r="AX14" s="43" t="s">
        <v>816</v>
      </c>
      <c r="AY14" s="51" t="s">
        <v>816</v>
      </c>
      <c r="AZ14" s="43" t="s">
        <v>816</v>
      </c>
      <c r="BA14" s="51"/>
      <c r="BB14" s="43" t="s">
        <v>816</v>
      </c>
      <c r="BC14" s="10"/>
      <c r="BD14" t="s">
        <v>1138</v>
      </c>
      <c r="BE14" s="43"/>
      <c r="BF14" s="43">
        <v>1</v>
      </c>
      <c r="BG14" s="51">
        <v>1</v>
      </c>
      <c r="BH14" s="43" t="s">
        <v>816</v>
      </c>
      <c r="BI14" s="43" t="s">
        <v>816</v>
      </c>
      <c r="BJ14" s="51">
        <v>1</v>
      </c>
    </row>
    <row r="15" spans="1:62">
      <c r="A15" t="s">
        <v>1123</v>
      </c>
      <c r="B15" s="51">
        <v>1</v>
      </c>
      <c r="C15" s="43"/>
      <c r="D15" s="51"/>
      <c r="E15" s="43">
        <v>1</v>
      </c>
      <c r="F15" s="51"/>
      <c r="G15" s="43">
        <v>1</v>
      </c>
      <c r="H15" s="51">
        <v>1</v>
      </c>
      <c r="I15" s="43"/>
      <c r="J15" s="51" t="s">
        <v>816</v>
      </c>
      <c r="K15" s="43"/>
      <c r="L15" s="51"/>
      <c r="M15" s="43"/>
      <c r="N15" s="51"/>
      <c r="O15" s="43"/>
      <c r="P15" s="51"/>
      <c r="Q15" s="43"/>
      <c r="R15" s="51">
        <v>1</v>
      </c>
      <c r="S15" s="43">
        <v>1</v>
      </c>
      <c r="T15" s="51"/>
      <c r="U15" s="43"/>
      <c r="V15" s="51"/>
      <c r="W15" s="43">
        <v>1</v>
      </c>
      <c r="X15" s="51"/>
      <c r="Y15" s="43"/>
      <c r="Z15" s="51"/>
      <c r="AA15" s="43"/>
      <c r="AB15" s="51"/>
      <c r="AC15" s="43"/>
      <c r="AD15" s="10"/>
      <c r="AE15" t="s">
        <v>1130</v>
      </c>
      <c r="AF15" s="51"/>
      <c r="AG15" s="43" t="s">
        <v>816</v>
      </c>
      <c r="AH15" s="51" t="s">
        <v>816</v>
      </c>
      <c r="AI15" s="43">
        <v>1</v>
      </c>
      <c r="AJ15" s="51" t="s">
        <v>816</v>
      </c>
      <c r="AK15" s="43"/>
      <c r="AL15" s="51" t="s">
        <v>816</v>
      </c>
      <c r="AM15" s="43"/>
      <c r="AN15" s="51" t="s">
        <v>816</v>
      </c>
      <c r="AO15" s="43"/>
      <c r="AP15" s="51"/>
      <c r="AQ15" s="43" t="s">
        <v>816</v>
      </c>
      <c r="AR15" s="51" t="s">
        <v>816</v>
      </c>
      <c r="AS15" s="51"/>
      <c r="AT15" s="43" t="s">
        <v>816</v>
      </c>
      <c r="AU15" s="51"/>
      <c r="AV15" s="43" t="s">
        <v>816</v>
      </c>
      <c r="AW15" s="51" t="s">
        <v>816</v>
      </c>
      <c r="AX15" s="43" t="s">
        <v>816</v>
      </c>
      <c r="AY15" s="51" t="s">
        <v>816</v>
      </c>
      <c r="AZ15" s="43" t="s">
        <v>816</v>
      </c>
      <c r="BA15" s="51"/>
      <c r="BB15" s="43" t="s">
        <v>816</v>
      </c>
      <c r="BC15" s="10"/>
      <c r="BD15" t="s">
        <v>1139</v>
      </c>
      <c r="BE15" s="43"/>
      <c r="BF15" s="43"/>
      <c r="BG15" s="51">
        <v>1</v>
      </c>
      <c r="BH15" s="43" t="s">
        <v>816</v>
      </c>
      <c r="BI15" s="43" t="s">
        <v>816</v>
      </c>
      <c r="BJ15" s="51"/>
    </row>
    <row r="16" spans="1:62">
      <c r="A16" t="s">
        <v>1124</v>
      </c>
      <c r="B16" s="51"/>
      <c r="C16" s="43"/>
      <c r="D16" s="51" t="s">
        <v>816</v>
      </c>
      <c r="E16" s="43"/>
      <c r="F16" s="51" t="s">
        <v>816</v>
      </c>
      <c r="G16" s="43"/>
      <c r="H16" s="51"/>
      <c r="I16" s="43">
        <v>1</v>
      </c>
      <c r="J16" s="51" t="s">
        <v>816</v>
      </c>
      <c r="K16" s="43"/>
      <c r="L16" s="51"/>
      <c r="M16" s="43" t="s">
        <v>816</v>
      </c>
      <c r="N16" s="51" t="s">
        <v>816</v>
      </c>
      <c r="O16" s="43"/>
      <c r="P16" s="51"/>
      <c r="Q16" s="43"/>
      <c r="R16" s="51"/>
      <c r="S16" s="43"/>
      <c r="T16" s="51"/>
      <c r="U16" s="43" t="s">
        <v>816</v>
      </c>
      <c r="V16" s="51"/>
      <c r="W16" s="43" t="s">
        <v>816</v>
      </c>
      <c r="X16" s="51" t="s">
        <v>816</v>
      </c>
      <c r="Y16" s="43" t="s">
        <v>816</v>
      </c>
      <c r="Z16" s="51"/>
      <c r="AA16" s="43" t="s">
        <v>816</v>
      </c>
      <c r="AB16" s="51"/>
      <c r="AC16" s="43" t="s">
        <v>816</v>
      </c>
      <c r="AD16" s="10"/>
      <c r="AE16" t="s">
        <v>1131</v>
      </c>
      <c r="AF16" s="51">
        <v>1</v>
      </c>
      <c r="AG16" s="43">
        <v>1</v>
      </c>
      <c r="AH16" s="51">
        <v>1</v>
      </c>
      <c r="AI16" s="43">
        <v>1</v>
      </c>
      <c r="AJ16" s="51">
        <v>1</v>
      </c>
      <c r="AK16" s="43"/>
      <c r="AL16" s="51"/>
      <c r="AM16" s="43"/>
      <c r="AN16" s="51" t="s">
        <v>816</v>
      </c>
      <c r="AO16" s="43">
        <v>1</v>
      </c>
      <c r="AP16" s="51"/>
      <c r="AQ16" s="43"/>
      <c r="AR16" s="51">
        <v>1</v>
      </c>
      <c r="AS16" s="51"/>
      <c r="AT16" s="43">
        <v>1</v>
      </c>
      <c r="AU16" s="51"/>
      <c r="AV16" s="43"/>
      <c r="AW16" s="51"/>
      <c r="AX16" s="43">
        <v>1</v>
      </c>
      <c r="AY16" s="51"/>
      <c r="AZ16" s="43"/>
      <c r="BA16" s="51"/>
      <c r="BB16" s="43" t="s">
        <v>816</v>
      </c>
      <c r="BC16" s="10"/>
      <c r="BD16" t="s">
        <v>1140</v>
      </c>
      <c r="BE16" s="43"/>
      <c r="BF16" s="43"/>
      <c r="BG16" s="51">
        <v>1</v>
      </c>
      <c r="BH16" s="43" t="s">
        <v>816</v>
      </c>
      <c r="BI16" s="43" t="s">
        <v>816</v>
      </c>
      <c r="BJ16" s="51"/>
    </row>
    <row r="17" spans="1:62">
      <c r="A17" t="s">
        <v>1125</v>
      </c>
      <c r="B17" s="51">
        <v>1</v>
      </c>
      <c r="C17" s="43">
        <v>1</v>
      </c>
      <c r="D17" s="51"/>
      <c r="E17" s="43">
        <v>1</v>
      </c>
      <c r="F17" s="51"/>
      <c r="G17" s="43"/>
      <c r="H17" s="51"/>
      <c r="I17" s="43"/>
      <c r="J17" s="51" t="s">
        <v>816</v>
      </c>
      <c r="K17" s="43"/>
      <c r="L17" s="51">
        <v>1</v>
      </c>
      <c r="M17" s="43"/>
      <c r="N17" s="51"/>
      <c r="O17" s="43"/>
      <c r="P17" s="51"/>
      <c r="Q17" s="43">
        <v>1</v>
      </c>
      <c r="R17" s="51"/>
      <c r="S17" s="43">
        <v>1</v>
      </c>
      <c r="T17" s="51"/>
      <c r="U17" s="43"/>
      <c r="V17" s="51"/>
      <c r="W17" s="43"/>
      <c r="X17" s="51"/>
      <c r="Y17" s="43"/>
      <c r="Z17" s="51"/>
      <c r="AA17" s="43"/>
      <c r="AB17" s="51">
        <v>1</v>
      </c>
      <c r="AC17" s="43" t="s">
        <v>816</v>
      </c>
      <c r="AD17" s="10"/>
      <c r="AE17" t="s">
        <v>1133</v>
      </c>
      <c r="AF17" s="51">
        <v>1</v>
      </c>
      <c r="AG17" s="43" t="s">
        <v>816</v>
      </c>
      <c r="AH17" s="51" t="s">
        <v>816</v>
      </c>
      <c r="AI17" s="43">
        <v>1</v>
      </c>
      <c r="AJ17" s="51"/>
      <c r="AK17" s="43"/>
      <c r="AL17" s="51" t="s">
        <v>816</v>
      </c>
      <c r="AM17" s="43"/>
      <c r="AN17" s="51" t="s">
        <v>816</v>
      </c>
      <c r="AO17" s="43">
        <v>1</v>
      </c>
      <c r="AP17" s="51"/>
      <c r="AQ17" s="43" t="s">
        <v>816</v>
      </c>
      <c r="AR17" s="51" t="s">
        <v>816</v>
      </c>
      <c r="AS17" s="51"/>
      <c r="AT17" s="43" t="s">
        <v>816</v>
      </c>
      <c r="AU17" s="51" t="s">
        <v>816</v>
      </c>
      <c r="AV17" s="43" t="s">
        <v>816</v>
      </c>
      <c r="AW17" s="51" t="s">
        <v>816</v>
      </c>
      <c r="AX17" s="43" t="s">
        <v>816</v>
      </c>
      <c r="AY17" s="51" t="s">
        <v>816</v>
      </c>
      <c r="AZ17" s="43" t="s">
        <v>816</v>
      </c>
      <c r="BA17" s="51"/>
      <c r="BB17" s="43" t="s">
        <v>816</v>
      </c>
      <c r="BC17" s="10"/>
      <c r="BD17" t="s">
        <v>1141</v>
      </c>
      <c r="BE17" s="43"/>
      <c r="BF17" s="43">
        <v>1</v>
      </c>
      <c r="BG17" s="51">
        <v>1</v>
      </c>
      <c r="BH17" s="43"/>
      <c r="BI17" s="43" t="s">
        <v>816</v>
      </c>
      <c r="BJ17" s="51"/>
    </row>
    <row r="18" spans="1:62">
      <c r="A18" t="s">
        <v>1126</v>
      </c>
      <c r="B18" s="51"/>
      <c r="C18" s="43"/>
      <c r="D18" s="51"/>
      <c r="E18" s="43">
        <v>1</v>
      </c>
      <c r="F18" s="51"/>
      <c r="G18" s="43"/>
      <c r="H18" s="51"/>
      <c r="I18" s="43"/>
      <c r="J18" s="51" t="s">
        <v>816</v>
      </c>
      <c r="K18" s="43"/>
      <c r="L18" s="51"/>
      <c r="M18" s="43">
        <v>1</v>
      </c>
      <c r="N18" s="51"/>
      <c r="O18" s="43"/>
      <c r="P18" s="51"/>
      <c r="Q18" s="43">
        <v>1</v>
      </c>
      <c r="R18" s="51"/>
      <c r="S18" s="43">
        <v>1</v>
      </c>
      <c r="T18" s="51"/>
      <c r="U18" s="43"/>
      <c r="V18" s="51"/>
      <c r="W18" s="43"/>
      <c r="X18" s="51"/>
      <c r="Y18" s="43"/>
      <c r="Z18" s="51"/>
      <c r="AA18" s="43"/>
      <c r="AB18" s="51"/>
      <c r="AC18" s="43">
        <v>1</v>
      </c>
      <c r="AD18" s="10"/>
      <c r="AE18" t="s">
        <v>1135</v>
      </c>
      <c r="AF18" s="51"/>
      <c r="AG18" s="43"/>
      <c r="AH18" s="51"/>
      <c r="AI18" s="43"/>
      <c r="AJ18" s="51"/>
      <c r="AK18" s="43"/>
      <c r="AL18" s="51"/>
      <c r="AM18" s="43"/>
      <c r="AN18" s="51"/>
      <c r="AO18" s="43"/>
      <c r="AP18" s="51"/>
      <c r="AQ18" s="43"/>
      <c r="AR18" s="51"/>
      <c r="AS18" s="51"/>
      <c r="AT18" s="43"/>
      <c r="AU18" s="51"/>
      <c r="AV18" s="43"/>
      <c r="AW18" s="51"/>
      <c r="AX18" s="43"/>
      <c r="AY18" s="51"/>
      <c r="AZ18" s="43">
        <v>1</v>
      </c>
      <c r="BA18" s="51"/>
      <c r="BB18" s="43"/>
      <c r="BC18" s="10"/>
      <c r="BD18" t="s">
        <v>1145</v>
      </c>
      <c r="BE18" s="43"/>
      <c r="BF18" s="43">
        <v>1</v>
      </c>
      <c r="BG18" s="51"/>
      <c r="BH18" s="43"/>
      <c r="BI18" s="43"/>
      <c r="BJ18" s="51"/>
    </row>
    <row r="19" spans="1:62">
      <c r="A19" t="s">
        <v>1127</v>
      </c>
      <c r="B19" s="51"/>
      <c r="C19" s="43"/>
      <c r="D19" s="51"/>
      <c r="E19" s="43"/>
      <c r="F19" s="51"/>
      <c r="G19" s="43"/>
      <c r="H19" s="51"/>
      <c r="I19" s="43"/>
      <c r="J19" s="51" t="s">
        <v>816</v>
      </c>
      <c r="K19" s="43"/>
      <c r="L19" s="51"/>
      <c r="M19" s="43" t="s">
        <v>816</v>
      </c>
      <c r="N19" s="51"/>
      <c r="O19" s="43"/>
      <c r="P19" s="51"/>
      <c r="Q19" s="43">
        <v>1</v>
      </c>
      <c r="R19" s="51"/>
      <c r="S19" s="43"/>
      <c r="T19" s="51"/>
      <c r="U19" s="43"/>
      <c r="V19" s="51"/>
      <c r="W19" s="43"/>
      <c r="X19" s="51">
        <v>1</v>
      </c>
      <c r="Y19" s="43">
        <v>1</v>
      </c>
      <c r="Z19" s="51"/>
      <c r="AA19" s="43">
        <v>1</v>
      </c>
      <c r="AB19" s="51"/>
      <c r="AC19" s="43" t="s">
        <v>816</v>
      </c>
      <c r="AD19" s="10"/>
      <c r="AE19" t="s">
        <v>1136</v>
      </c>
      <c r="AF19" s="51"/>
      <c r="AG19" s="43"/>
      <c r="AH19" s="51"/>
      <c r="AI19" s="43"/>
      <c r="AJ19" s="51"/>
      <c r="AK19" s="43"/>
      <c r="AL19" s="51"/>
      <c r="AM19" s="43"/>
      <c r="AN19" s="51" t="s">
        <v>816</v>
      </c>
      <c r="AO19" s="43"/>
      <c r="AP19" s="51"/>
      <c r="AQ19" s="43" t="s">
        <v>816</v>
      </c>
      <c r="AR19" s="51"/>
      <c r="AS19" s="51"/>
      <c r="AT19" s="43">
        <v>1</v>
      </c>
      <c r="AU19" s="51">
        <v>1</v>
      </c>
      <c r="AV19" s="43" t="s">
        <v>816</v>
      </c>
      <c r="AW19" s="51"/>
      <c r="AX19" s="43" t="s">
        <v>816</v>
      </c>
      <c r="AY19" s="51"/>
      <c r="AZ19" s="43"/>
      <c r="BA19" s="51"/>
      <c r="BB19" s="43" t="s">
        <v>816</v>
      </c>
      <c r="BC19" s="10"/>
      <c r="BD19" t="s">
        <v>1147</v>
      </c>
      <c r="BE19" s="43"/>
      <c r="BF19" s="43">
        <v>1</v>
      </c>
      <c r="BG19" s="51">
        <v>1</v>
      </c>
      <c r="BH19" s="43">
        <v>1</v>
      </c>
      <c r="BI19" s="43"/>
      <c r="BJ19" s="51"/>
    </row>
    <row r="20" spans="1:62">
      <c r="A20" t="s">
        <v>1128</v>
      </c>
      <c r="B20" s="51">
        <v>1</v>
      </c>
      <c r="C20" s="43">
        <v>1</v>
      </c>
      <c r="D20" s="51"/>
      <c r="E20" s="43">
        <v>1</v>
      </c>
      <c r="F20" s="51"/>
      <c r="G20" s="43"/>
      <c r="H20" s="51">
        <v>1</v>
      </c>
      <c r="I20" s="43"/>
      <c r="J20" s="51" t="s">
        <v>816</v>
      </c>
      <c r="K20" s="43"/>
      <c r="L20" s="51"/>
      <c r="M20" s="43"/>
      <c r="N20" s="51"/>
      <c r="O20" s="43"/>
      <c r="P20" s="51"/>
      <c r="Q20" s="43"/>
      <c r="R20" s="51">
        <v>1</v>
      </c>
      <c r="S20" s="43">
        <v>1</v>
      </c>
      <c r="T20" s="51"/>
      <c r="U20" s="43"/>
      <c r="V20" s="51"/>
      <c r="W20" s="43"/>
      <c r="X20" s="51"/>
      <c r="Y20" s="43"/>
      <c r="Z20" s="51"/>
      <c r="AA20" s="43"/>
      <c r="AB20" s="51"/>
      <c r="AC20" s="43"/>
      <c r="AD20" s="10"/>
      <c r="AE20" t="s">
        <v>1142</v>
      </c>
      <c r="AF20" s="51"/>
      <c r="AG20" s="43"/>
      <c r="AH20" s="51" t="s">
        <v>816</v>
      </c>
      <c r="AI20" s="43">
        <v>1</v>
      </c>
      <c r="AJ20" s="51" t="s">
        <v>816</v>
      </c>
      <c r="AK20" s="43"/>
      <c r="AL20" s="51"/>
      <c r="AM20" s="43"/>
      <c r="AN20" s="51" t="s">
        <v>816</v>
      </c>
      <c r="AO20" s="43"/>
      <c r="AP20" s="51"/>
      <c r="AQ20" s="43" t="s">
        <v>816</v>
      </c>
      <c r="AR20" s="51" t="s">
        <v>816</v>
      </c>
      <c r="AS20" s="51"/>
      <c r="AT20" s="43"/>
      <c r="AU20" s="51"/>
      <c r="AV20" s="43" t="s">
        <v>816</v>
      </c>
      <c r="AW20" s="51"/>
      <c r="AX20" s="43" t="s">
        <v>816</v>
      </c>
      <c r="AY20" s="51" t="s">
        <v>816</v>
      </c>
      <c r="AZ20" s="43" t="s">
        <v>816</v>
      </c>
      <c r="BA20" s="51"/>
      <c r="BB20" s="43" t="s">
        <v>816</v>
      </c>
      <c r="BC20" s="10"/>
      <c r="BD20" t="s">
        <v>1148</v>
      </c>
      <c r="BE20" s="43"/>
      <c r="BF20" s="43"/>
      <c r="BG20" s="51"/>
      <c r="BH20" s="43">
        <v>1</v>
      </c>
      <c r="BI20" s="43"/>
      <c r="BJ20" s="51"/>
    </row>
    <row r="21" spans="1:62">
      <c r="A21" t="s">
        <v>1129</v>
      </c>
      <c r="B21" s="51">
        <v>1</v>
      </c>
      <c r="C21" s="43"/>
      <c r="D21" s="51" t="s">
        <v>816</v>
      </c>
      <c r="E21" s="43"/>
      <c r="F21" s="51" t="s">
        <v>816</v>
      </c>
      <c r="G21" s="43"/>
      <c r="H21" s="51"/>
      <c r="I21" s="43"/>
      <c r="J21" s="51" t="s">
        <v>816</v>
      </c>
      <c r="K21" s="43"/>
      <c r="L21" s="51"/>
      <c r="M21" s="43" t="s">
        <v>816</v>
      </c>
      <c r="N21" s="51" t="s">
        <v>816</v>
      </c>
      <c r="O21" s="43"/>
      <c r="P21" s="51"/>
      <c r="Q21" s="43" t="s">
        <v>816</v>
      </c>
      <c r="R21" s="51"/>
      <c r="S21" s="43" t="s">
        <v>816</v>
      </c>
      <c r="T21" s="51"/>
      <c r="U21" s="43" t="s">
        <v>816</v>
      </c>
      <c r="V21" s="51" t="s">
        <v>816</v>
      </c>
      <c r="W21" s="43" t="s">
        <v>816</v>
      </c>
      <c r="X21" s="51" t="s">
        <v>816</v>
      </c>
      <c r="Y21" s="43" t="s">
        <v>816</v>
      </c>
      <c r="Z21" s="51"/>
      <c r="AA21" s="43" t="s">
        <v>816</v>
      </c>
      <c r="AB21" s="51"/>
      <c r="AC21" s="43" t="s">
        <v>816</v>
      </c>
      <c r="AD21" s="10"/>
      <c r="AE21" t="s">
        <v>1143</v>
      </c>
      <c r="AF21" s="51"/>
      <c r="AG21" s="43" t="s">
        <v>816</v>
      </c>
      <c r="AH21" s="51" t="s">
        <v>816</v>
      </c>
      <c r="AI21" s="43">
        <v>1</v>
      </c>
      <c r="AJ21" s="51" t="s">
        <v>816</v>
      </c>
      <c r="AK21" s="43"/>
      <c r="AL21" s="51" t="s">
        <v>816</v>
      </c>
      <c r="AM21" s="43"/>
      <c r="AN21" s="51" t="s">
        <v>816</v>
      </c>
      <c r="AO21" s="43"/>
      <c r="AP21" s="51"/>
      <c r="AQ21" s="43" t="s">
        <v>816</v>
      </c>
      <c r="AR21" s="51" t="s">
        <v>816</v>
      </c>
      <c r="AS21" s="51"/>
      <c r="AT21" s="43" t="s">
        <v>816</v>
      </c>
      <c r="AU21" s="51"/>
      <c r="AV21" s="43" t="s">
        <v>816</v>
      </c>
      <c r="AW21" s="51" t="s">
        <v>816</v>
      </c>
      <c r="AX21" s="43" t="s">
        <v>816</v>
      </c>
      <c r="AY21" s="51" t="s">
        <v>816</v>
      </c>
      <c r="AZ21" s="43" t="s">
        <v>816</v>
      </c>
      <c r="BA21" s="51"/>
      <c r="BB21" s="43" t="s">
        <v>816</v>
      </c>
      <c r="BC21" s="10"/>
      <c r="BD21" t="s">
        <v>1149</v>
      </c>
      <c r="BE21" s="43"/>
      <c r="BF21" s="43"/>
      <c r="BG21" s="51">
        <v>1</v>
      </c>
      <c r="BH21" s="43">
        <v>1</v>
      </c>
      <c r="BI21" s="43"/>
      <c r="BJ21" s="51"/>
    </row>
    <row r="22" spans="1:62">
      <c r="A22" t="s">
        <v>1130</v>
      </c>
      <c r="B22" s="51"/>
      <c r="C22" s="43" t="s">
        <v>816</v>
      </c>
      <c r="D22" s="51" t="s">
        <v>816</v>
      </c>
      <c r="E22" s="43">
        <v>1</v>
      </c>
      <c r="F22" s="51" t="s">
        <v>816</v>
      </c>
      <c r="G22" s="43"/>
      <c r="H22" s="51" t="s">
        <v>816</v>
      </c>
      <c r="I22" s="43"/>
      <c r="J22" s="51" t="s">
        <v>816</v>
      </c>
      <c r="K22" s="43"/>
      <c r="L22" s="51"/>
      <c r="M22" s="43" t="s">
        <v>816</v>
      </c>
      <c r="N22" s="51" t="s">
        <v>816</v>
      </c>
      <c r="O22" s="43"/>
      <c r="P22" s="51"/>
      <c r="Q22" s="43" t="s">
        <v>816</v>
      </c>
      <c r="R22" s="51"/>
      <c r="S22" s="43" t="s">
        <v>816</v>
      </c>
      <c r="T22" s="51"/>
      <c r="U22" s="43" t="s">
        <v>816</v>
      </c>
      <c r="V22" s="51" t="s">
        <v>816</v>
      </c>
      <c r="W22" s="43" t="s">
        <v>816</v>
      </c>
      <c r="X22" s="51" t="s">
        <v>816</v>
      </c>
      <c r="Y22" s="43" t="s">
        <v>816</v>
      </c>
      <c r="Z22" s="51"/>
      <c r="AA22" s="43" t="s">
        <v>816</v>
      </c>
      <c r="AB22" s="51"/>
      <c r="AC22" s="43" t="s">
        <v>816</v>
      </c>
      <c r="AD22" s="10"/>
      <c r="AE22" t="s">
        <v>1144</v>
      </c>
      <c r="AF22" s="51"/>
      <c r="AG22" s="43"/>
      <c r="AH22" s="51"/>
      <c r="AI22" s="43">
        <v>1</v>
      </c>
      <c r="AJ22" s="51">
        <v>1</v>
      </c>
      <c r="AK22" s="43"/>
      <c r="AL22" s="51"/>
      <c r="AM22" s="43"/>
      <c r="AN22" s="51">
        <v>1</v>
      </c>
      <c r="AO22" s="43"/>
      <c r="AP22" s="51"/>
      <c r="AQ22" s="43"/>
      <c r="AR22" s="51"/>
      <c r="AS22" s="51"/>
      <c r="AT22" s="43"/>
      <c r="AU22" s="51"/>
      <c r="AV22" s="43"/>
      <c r="AW22" s="51"/>
      <c r="AX22" s="43">
        <v>1</v>
      </c>
      <c r="AY22" s="51"/>
      <c r="AZ22" s="43"/>
      <c r="BA22" s="51"/>
      <c r="BB22" s="43">
        <v>1</v>
      </c>
      <c r="BC22" s="10"/>
      <c r="BD22" t="s">
        <v>1150</v>
      </c>
      <c r="BE22" s="43"/>
      <c r="BF22" s="43"/>
      <c r="BG22" s="51">
        <v>1</v>
      </c>
      <c r="BH22" s="43" t="s">
        <v>816</v>
      </c>
      <c r="BI22" s="43" t="s">
        <v>816</v>
      </c>
      <c r="BJ22" s="51"/>
    </row>
    <row r="23" spans="1:62">
      <c r="A23" t="s">
        <v>1131</v>
      </c>
      <c r="B23" s="51">
        <v>1</v>
      </c>
      <c r="C23" s="43">
        <v>1</v>
      </c>
      <c r="D23" s="51">
        <v>1</v>
      </c>
      <c r="E23" s="43">
        <v>1</v>
      </c>
      <c r="F23" s="51">
        <v>1</v>
      </c>
      <c r="G23" s="43"/>
      <c r="H23" s="51"/>
      <c r="I23" s="43"/>
      <c r="J23" s="51" t="s">
        <v>816</v>
      </c>
      <c r="K23" s="43">
        <v>1</v>
      </c>
      <c r="L23" s="51"/>
      <c r="M23" s="43"/>
      <c r="N23" s="51">
        <v>1</v>
      </c>
      <c r="O23" s="43"/>
      <c r="P23" s="51"/>
      <c r="Q23" s="43">
        <v>1</v>
      </c>
      <c r="R23" s="51"/>
      <c r="S23" s="43"/>
      <c r="T23" s="51"/>
      <c r="U23" s="43"/>
      <c r="V23" s="51"/>
      <c r="W23" s="43">
        <v>1</v>
      </c>
      <c r="X23" s="51"/>
      <c r="Y23" s="43"/>
      <c r="Z23" s="51"/>
      <c r="AA23" s="43"/>
      <c r="AB23" s="51"/>
      <c r="AC23" s="43" t="s">
        <v>816</v>
      </c>
      <c r="AD23" s="10"/>
      <c r="AE23" t="s">
        <v>1146</v>
      </c>
      <c r="AF23" s="51"/>
      <c r="AG23" s="43"/>
      <c r="AH23" s="51" t="s">
        <v>816</v>
      </c>
      <c r="AI23" s="43"/>
      <c r="AJ23" s="51" t="s">
        <v>816</v>
      </c>
      <c r="AK23" s="43"/>
      <c r="AL23" s="51"/>
      <c r="AM23" s="43"/>
      <c r="AN23" s="51" t="s">
        <v>816</v>
      </c>
      <c r="AO23" s="43"/>
      <c r="AP23" s="51">
        <v>1</v>
      </c>
      <c r="AQ23" s="43" t="s">
        <v>816</v>
      </c>
      <c r="AR23" s="51" t="s">
        <v>816</v>
      </c>
      <c r="AS23" s="51">
        <v>1</v>
      </c>
      <c r="AT23" s="43" t="s">
        <v>816</v>
      </c>
      <c r="AU23" s="51"/>
      <c r="AV23" s="43" t="s">
        <v>816</v>
      </c>
      <c r="AW23" s="51" t="s">
        <v>816</v>
      </c>
      <c r="AX23" s="43" t="s">
        <v>816</v>
      </c>
      <c r="AY23" s="51" t="s">
        <v>816</v>
      </c>
      <c r="AZ23" s="43" t="s">
        <v>816</v>
      </c>
      <c r="BA23" s="51">
        <v>1</v>
      </c>
      <c r="BB23" s="43" t="s">
        <v>816</v>
      </c>
      <c r="BC23" s="10"/>
      <c r="BD23" t="s">
        <v>1155</v>
      </c>
      <c r="BE23" s="43">
        <v>1</v>
      </c>
      <c r="BF23" s="43"/>
      <c r="BG23" s="51"/>
      <c r="BH23" s="43"/>
      <c r="BI23" s="43" t="s">
        <v>816</v>
      </c>
      <c r="BJ23" s="51"/>
    </row>
    <row r="24" spans="1:62">
      <c r="A24" t="s">
        <v>1132</v>
      </c>
      <c r="B24" s="51"/>
      <c r="C24" s="43"/>
      <c r="D24" s="51" t="s">
        <v>816</v>
      </c>
      <c r="E24" s="43"/>
      <c r="F24" s="51" t="s">
        <v>816</v>
      </c>
      <c r="G24" s="43"/>
      <c r="H24" s="51"/>
      <c r="I24" s="43"/>
      <c r="J24" s="51" t="s">
        <v>816</v>
      </c>
      <c r="K24" s="43"/>
      <c r="L24" s="51"/>
      <c r="M24" s="43" t="s">
        <v>816</v>
      </c>
      <c r="N24" s="51" t="s">
        <v>816</v>
      </c>
      <c r="O24" s="43">
        <v>1</v>
      </c>
      <c r="P24" s="51"/>
      <c r="Q24" s="43" t="s">
        <v>816</v>
      </c>
      <c r="R24" s="51"/>
      <c r="S24" s="43" t="s">
        <v>816</v>
      </c>
      <c r="T24" s="51">
        <v>1</v>
      </c>
      <c r="U24" s="43" t="s">
        <v>816</v>
      </c>
      <c r="V24" s="51" t="s">
        <v>816</v>
      </c>
      <c r="W24" s="43" t="s">
        <v>816</v>
      </c>
      <c r="X24" s="51" t="s">
        <v>816</v>
      </c>
      <c r="Y24" s="43" t="s">
        <v>816</v>
      </c>
      <c r="Z24" s="51"/>
      <c r="AA24" s="43" t="s">
        <v>816</v>
      </c>
      <c r="AB24" s="51"/>
      <c r="AC24" s="43" t="s">
        <v>816</v>
      </c>
      <c r="AD24" s="10"/>
      <c r="AE24" t="s">
        <v>1151</v>
      </c>
      <c r="AF24" s="51">
        <v>1</v>
      </c>
      <c r="AG24" s="43"/>
      <c r="AH24" s="51"/>
      <c r="AI24" s="43">
        <v>1</v>
      </c>
      <c r="AJ24" s="51" t="s">
        <v>816</v>
      </c>
      <c r="AK24" s="43"/>
      <c r="AL24" s="51"/>
      <c r="AM24" s="43"/>
      <c r="AN24" s="51" t="s">
        <v>816</v>
      </c>
      <c r="AO24" s="43">
        <v>1</v>
      </c>
      <c r="AP24" s="51"/>
      <c r="AQ24" s="43" t="s">
        <v>816</v>
      </c>
      <c r="AR24" s="51" t="s">
        <v>816</v>
      </c>
      <c r="AS24" s="51"/>
      <c r="AT24" s="43"/>
      <c r="AU24" s="51"/>
      <c r="AV24" s="43" t="s">
        <v>816</v>
      </c>
      <c r="AW24" s="51"/>
      <c r="AX24" s="43" t="s">
        <v>816</v>
      </c>
      <c r="AY24" s="51"/>
      <c r="AZ24" s="43"/>
      <c r="BA24" s="51"/>
      <c r="BB24" s="43" t="s">
        <v>816</v>
      </c>
      <c r="BC24" s="10"/>
      <c r="BD24" t="s">
        <v>1160</v>
      </c>
      <c r="BE24" s="43">
        <v>1</v>
      </c>
      <c r="BF24" s="43"/>
      <c r="BG24" s="51"/>
      <c r="BH24" s="43"/>
      <c r="BI24" s="43"/>
      <c r="BJ24" s="51"/>
    </row>
    <row r="25" spans="1:62">
      <c r="A25" t="s">
        <v>1133</v>
      </c>
      <c r="B25" s="51">
        <v>1</v>
      </c>
      <c r="C25" s="43" t="s">
        <v>816</v>
      </c>
      <c r="D25" s="51" t="s">
        <v>816</v>
      </c>
      <c r="E25" s="43">
        <v>1</v>
      </c>
      <c r="F25" s="51"/>
      <c r="G25" s="43"/>
      <c r="H25" s="51" t="s">
        <v>816</v>
      </c>
      <c r="I25" s="43"/>
      <c r="J25" s="51" t="s">
        <v>816</v>
      </c>
      <c r="K25" s="43">
        <v>1</v>
      </c>
      <c r="L25" s="51"/>
      <c r="M25" s="43" t="s">
        <v>816</v>
      </c>
      <c r="N25" s="51" t="s">
        <v>816</v>
      </c>
      <c r="O25" s="43"/>
      <c r="P25" s="51"/>
      <c r="Q25" s="43" t="s">
        <v>816</v>
      </c>
      <c r="R25" s="51" t="s">
        <v>816</v>
      </c>
      <c r="S25" s="43" t="s">
        <v>816</v>
      </c>
      <c r="T25" s="51" t="s">
        <v>816</v>
      </c>
      <c r="U25" s="43" t="s">
        <v>816</v>
      </c>
      <c r="V25" s="51" t="s">
        <v>816</v>
      </c>
      <c r="W25" s="43" t="s">
        <v>816</v>
      </c>
      <c r="X25" s="51" t="s">
        <v>816</v>
      </c>
      <c r="Y25" s="43" t="s">
        <v>816</v>
      </c>
      <c r="Z25" s="51"/>
      <c r="AA25" s="43" t="s">
        <v>816</v>
      </c>
      <c r="AB25" s="51"/>
      <c r="AC25" s="43" t="s">
        <v>816</v>
      </c>
      <c r="AD25" s="10"/>
      <c r="AE25" t="s">
        <v>1152</v>
      </c>
      <c r="AF25" s="51"/>
      <c r="AG25" s="43">
        <v>1</v>
      </c>
      <c r="AH25" s="51" t="s">
        <v>816</v>
      </c>
      <c r="AI25" s="43"/>
      <c r="AJ25" s="51" t="s">
        <v>816</v>
      </c>
      <c r="AK25" s="43"/>
      <c r="AL25" s="51">
        <v>1</v>
      </c>
      <c r="AM25" s="43"/>
      <c r="AN25" s="51" t="s">
        <v>816</v>
      </c>
      <c r="AO25" s="43">
        <v>1</v>
      </c>
      <c r="AP25" s="51"/>
      <c r="AQ25" s="43" t="s">
        <v>816</v>
      </c>
      <c r="AR25" s="51" t="s">
        <v>816</v>
      </c>
      <c r="AS25" s="51"/>
      <c r="AT25" s="43">
        <v>1</v>
      </c>
      <c r="AU25" s="51">
        <v>1</v>
      </c>
      <c r="AV25" s="43" t="s">
        <v>816</v>
      </c>
      <c r="AW25" s="51"/>
      <c r="AX25" s="43" t="s">
        <v>816</v>
      </c>
      <c r="AY25" s="51"/>
      <c r="AZ25" s="43"/>
      <c r="BA25" s="51"/>
      <c r="BB25" s="43" t="s">
        <v>816</v>
      </c>
      <c r="BC25" s="10"/>
      <c r="BD25" t="s">
        <v>1163</v>
      </c>
      <c r="BE25" s="43"/>
      <c r="BF25" s="43">
        <v>1</v>
      </c>
      <c r="BG25" s="51"/>
      <c r="BH25" s="43">
        <v>1</v>
      </c>
      <c r="BI25" s="43">
        <v>1</v>
      </c>
      <c r="BJ25" s="51">
        <v>1</v>
      </c>
    </row>
    <row r="26" spans="1:62">
      <c r="A26" t="s">
        <v>1134</v>
      </c>
      <c r="B26" s="51"/>
      <c r="C26" s="43"/>
      <c r="D26" s="51" t="s">
        <v>816</v>
      </c>
      <c r="E26" s="43"/>
      <c r="F26" s="51" t="s">
        <v>816</v>
      </c>
      <c r="G26" s="43"/>
      <c r="H26" s="51"/>
      <c r="I26" s="43"/>
      <c r="J26" s="51" t="s">
        <v>816</v>
      </c>
      <c r="K26" s="43"/>
      <c r="L26" s="51"/>
      <c r="M26" s="43" t="s">
        <v>816</v>
      </c>
      <c r="N26" s="51" t="s">
        <v>816</v>
      </c>
      <c r="O26" s="43"/>
      <c r="P26" s="51"/>
      <c r="Q26" s="43"/>
      <c r="R26" s="51"/>
      <c r="S26" s="43" t="s">
        <v>816</v>
      </c>
      <c r="T26" s="51">
        <v>1</v>
      </c>
      <c r="U26" s="43" t="s">
        <v>816</v>
      </c>
      <c r="V26" s="51"/>
      <c r="W26" s="43" t="s">
        <v>816</v>
      </c>
      <c r="X26" s="51" t="s">
        <v>816</v>
      </c>
      <c r="Y26" s="43" t="s">
        <v>816</v>
      </c>
      <c r="Z26" s="51"/>
      <c r="AA26" s="43" t="s">
        <v>816</v>
      </c>
      <c r="AB26" s="51"/>
      <c r="AC26" s="43" t="s">
        <v>816</v>
      </c>
      <c r="AD26" s="10"/>
      <c r="AE26" t="s">
        <v>1153</v>
      </c>
      <c r="AF26" s="51"/>
      <c r="AG26" s="43">
        <v>1</v>
      </c>
      <c r="AH26" s="51"/>
      <c r="AI26" s="43">
        <v>1</v>
      </c>
      <c r="AJ26" s="51"/>
      <c r="AK26" s="43"/>
      <c r="AL26" s="51"/>
      <c r="AM26" s="43"/>
      <c r="AN26" s="51" t="s">
        <v>816</v>
      </c>
      <c r="AO26" s="43">
        <v>1</v>
      </c>
      <c r="AP26" s="51"/>
      <c r="AQ26" s="43"/>
      <c r="AR26" s="51"/>
      <c r="AS26" s="51"/>
      <c r="AT26" s="43"/>
      <c r="AU26" s="51"/>
      <c r="AV26" s="43">
        <v>1</v>
      </c>
      <c r="AW26" s="51"/>
      <c r="AX26" s="43"/>
      <c r="AY26" s="51"/>
      <c r="AZ26" s="43"/>
      <c r="BA26" s="51"/>
      <c r="BB26" s="43" t="s">
        <v>816</v>
      </c>
      <c r="BC26" s="10"/>
      <c r="BD26" t="s">
        <v>1167</v>
      </c>
      <c r="BE26" s="43"/>
      <c r="BF26" s="43"/>
      <c r="BG26" s="51">
        <v>1</v>
      </c>
      <c r="BH26" s="43"/>
      <c r="BI26" s="43"/>
      <c r="BJ26" s="51"/>
    </row>
    <row r="27" spans="1:62">
      <c r="A27" t="s">
        <v>1135</v>
      </c>
      <c r="B27" s="51"/>
      <c r="C27" s="43"/>
      <c r="D27" s="51"/>
      <c r="E27" s="43"/>
      <c r="F27" s="51"/>
      <c r="G27" s="43"/>
      <c r="H27" s="51"/>
      <c r="I27" s="43"/>
      <c r="J27" s="51"/>
      <c r="K27" s="43"/>
      <c r="L27" s="51"/>
      <c r="M27" s="43"/>
      <c r="N27" s="51"/>
      <c r="O27" s="43"/>
      <c r="P27" s="51"/>
      <c r="Q27" s="43"/>
      <c r="R27" s="51"/>
      <c r="S27" s="43"/>
      <c r="T27" s="51"/>
      <c r="U27" s="43"/>
      <c r="V27" s="51"/>
      <c r="W27" s="43"/>
      <c r="X27" s="51"/>
      <c r="Y27" s="43"/>
      <c r="Z27" s="51"/>
      <c r="AA27" s="43">
        <v>1</v>
      </c>
      <c r="AB27" s="51"/>
      <c r="AC27" s="43"/>
      <c r="AD27" s="10"/>
      <c r="AE27" t="s">
        <v>1154</v>
      </c>
      <c r="AF27" s="51">
        <v>1</v>
      </c>
      <c r="AG27" s="43"/>
      <c r="AH27" s="51" t="s">
        <v>816</v>
      </c>
      <c r="AI27" s="43"/>
      <c r="AJ27" s="51" t="s">
        <v>816</v>
      </c>
      <c r="AK27" s="43"/>
      <c r="AL27" s="51"/>
      <c r="AM27" s="43"/>
      <c r="AN27" s="51" t="s">
        <v>816</v>
      </c>
      <c r="AO27" s="43"/>
      <c r="AP27" s="51"/>
      <c r="AQ27" s="43" t="s">
        <v>816</v>
      </c>
      <c r="AR27" s="51" t="s">
        <v>816</v>
      </c>
      <c r="AS27" s="51"/>
      <c r="AT27" s="43"/>
      <c r="AU27" s="51"/>
      <c r="AV27" s="43" t="s">
        <v>816</v>
      </c>
      <c r="AW27" s="51"/>
      <c r="AX27" s="43" t="s">
        <v>816</v>
      </c>
      <c r="AY27" s="51"/>
      <c r="AZ27" s="43"/>
      <c r="BA27" s="51"/>
      <c r="BB27" s="43" t="s">
        <v>816</v>
      </c>
      <c r="BC27" s="10"/>
      <c r="BD27" t="s">
        <v>1168</v>
      </c>
      <c r="BE27" s="43"/>
      <c r="BF27" s="43"/>
      <c r="BG27" s="51"/>
      <c r="BH27" s="43">
        <v>1</v>
      </c>
      <c r="BI27" s="43"/>
      <c r="BJ27" s="51"/>
    </row>
    <row r="28" spans="1:62">
      <c r="A28" t="s">
        <v>1136</v>
      </c>
      <c r="B28" s="51"/>
      <c r="C28" s="43"/>
      <c r="D28" s="51"/>
      <c r="E28" s="43"/>
      <c r="F28" s="51"/>
      <c r="G28" s="43"/>
      <c r="H28" s="51"/>
      <c r="I28" s="43"/>
      <c r="J28" s="51" t="s">
        <v>816</v>
      </c>
      <c r="K28" s="43"/>
      <c r="L28" s="51"/>
      <c r="M28" s="43" t="s">
        <v>816</v>
      </c>
      <c r="N28" s="51"/>
      <c r="O28" s="43"/>
      <c r="P28" s="51"/>
      <c r="Q28" s="43">
        <v>1</v>
      </c>
      <c r="R28" s="51">
        <v>1</v>
      </c>
      <c r="S28" s="43" t="s">
        <v>816</v>
      </c>
      <c r="T28" s="51"/>
      <c r="U28" s="43"/>
      <c r="V28" s="51"/>
      <c r="W28" s="43" t="s">
        <v>816</v>
      </c>
      <c r="X28" s="51"/>
      <c r="Y28" s="43"/>
      <c r="Z28" s="51"/>
      <c r="AA28" s="43"/>
      <c r="AB28" s="51"/>
      <c r="AC28" s="43" t="s">
        <v>816</v>
      </c>
      <c r="AD28" s="10"/>
      <c r="AE28" t="s">
        <v>1156</v>
      </c>
      <c r="AF28" s="51"/>
      <c r="AG28" s="43"/>
      <c r="AH28" s="51"/>
      <c r="AI28" s="43"/>
      <c r="AJ28" s="51"/>
      <c r="AK28" s="43"/>
      <c r="AL28" s="51"/>
      <c r="AM28" s="43"/>
      <c r="AN28" s="51" t="s">
        <v>816</v>
      </c>
      <c r="AO28" s="43"/>
      <c r="AP28" s="51"/>
      <c r="AQ28" s="43" t="s">
        <v>816</v>
      </c>
      <c r="AR28" s="51"/>
      <c r="AS28" s="51"/>
      <c r="AT28" s="43">
        <v>1</v>
      </c>
      <c r="AU28" s="51"/>
      <c r="AV28" s="43" t="s">
        <v>816</v>
      </c>
      <c r="AW28" s="51"/>
      <c r="AX28" s="43" t="s">
        <v>816</v>
      </c>
      <c r="AY28" s="51"/>
      <c r="AZ28" s="43"/>
      <c r="BA28" s="51"/>
      <c r="BB28" s="43" t="s">
        <v>816</v>
      </c>
      <c r="BC28" s="10"/>
      <c r="BD28" t="s">
        <v>1169</v>
      </c>
      <c r="BE28" s="43">
        <v>1</v>
      </c>
      <c r="BF28" s="43"/>
      <c r="BG28" s="51"/>
      <c r="BH28" s="43"/>
      <c r="BI28" s="43" t="s">
        <v>816</v>
      </c>
      <c r="BJ28" s="51"/>
    </row>
    <row r="29" spans="1:62">
      <c r="A29" t="s">
        <v>1137</v>
      </c>
      <c r="B29" s="51"/>
      <c r="C29" s="43"/>
      <c r="D29" s="51"/>
      <c r="E29" s="43"/>
      <c r="F29" s="51" t="s">
        <v>816</v>
      </c>
      <c r="G29" s="43"/>
      <c r="H29" s="51"/>
      <c r="I29" s="43"/>
      <c r="J29" s="51" t="s">
        <v>816</v>
      </c>
      <c r="K29" s="43"/>
      <c r="L29" s="51"/>
      <c r="M29" s="43" t="s">
        <v>816</v>
      </c>
      <c r="N29" s="51" t="s">
        <v>816</v>
      </c>
      <c r="O29" s="43">
        <v>1</v>
      </c>
      <c r="P29" s="51"/>
      <c r="Q29" s="43"/>
      <c r="R29" s="51"/>
      <c r="S29" s="43" t="s">
        <v>816</v>
      </c>
      <c r="T29" s="51">
        <v>1</v>
      </c>
      <c r="U29" s="43">
        <v>1</v>
      </c>
      <c r="V29" s="51"/>
      <c r="W29" s="43" t="s">
        <v>816</v>
      </c>
      <c r="X29" s="51"/>
      <c r="Y29" s="43"/>
      <c r="Z29" s="51"/>
      <c r="AA29" s="43"/>
      <c r="AB29" s="51"/>
      <c r="AC29" s="43" t="s">
        <v>816</v>
      </c>
      <c r="AD29" s="10"/>
      <c r="AE29" t="s">
        <v>1157</v>
      </c>
      <c r="AF29" s="51">
        <v>1</v>
      </c>
      <c r="AG29" s="43"/>
      <c r="AH29" s="51"/>
      <c r="AI29" s="43"/>
      <c r="AJ29" s="51" t="s">
        <v>816</v>
      </c>
      <c r="AK29" s="43"/>
      <c r="AL29" s="51"/>
      <c r="AM29" s="43"/>
      <c r="AN29" s="51" t="s">
        <v>816</v>
      </c>
      <c r="AO29" s="43"/>
      <c r="AP29" s="51"/>
      <c r="AQ29" s="43" t="s">
        <v>816</v>
      </c>
      <c r="AR29" s="51" t="s">
        <v>816</v>
      </c>
      <c r="AS29" s="51"/>
      <c r="AT29" s="43">
        <v>1</v>
      </c>
      <c r="AU29" s="51"/>
      <c r="AV29" s="43" t="s">
        <v>816</v>
      </c>
      <c r="AW29" s="51"/>
      <c r="AX29" s="43" t="s">
        <v>816</v>
      </c>
      <c r="AY29" s="51"/>
      <c r="AZ29" s="43"/>
      <c r="BA29" s="51"/>
      <c r="BB29" s="43" t="s">
        <v>816</v>
      </c>
      <c r="BC29" s="10"/>
      <c r="BD29" t="s">
        <v>1173</v>
      </c>
      <c r="BE29" s="43"/>
      <c r="BF29" s="43"/>
      <c r="BG29" s="51"/>
      <c r="BH29" s="43">
        <v>1</v>
      </c>
      <c r="BI29" s="43"/>
      <c r="BJ29" s="51"/>
    </row>
    <row r="30" spans="1:62">
      <c r="A30" t="s">
        <v>1138</v>
      </c>
      <c r="B30" s="51"/>
      <c r="C30" s="43"/>
      <c r="D30" s="51" t="s">
        <v>816</v>
      </c>
      <c r="E30" s="43"/>
      <c r="F30" s="51" t="s">
        <v>816</v>
      </c>
      <c r="G30" s="43"/>
      <c r="H30" s="51"/>
      <c r="I30" s="43"/>
      <c r="J30" s="51" t="s">
        <v>816</v>
      </c>
      <c r="K30" s="43"/>
      <c r="L30" s="51"/>
      <c r="M30" s="43" t="s">
        <v>816</v>
      </c>
      <c r="N30" s="51" t="s">
        <v>816</v>
      </c>
      <c r="O30" s="43">
        <v>1</v>
      </c>
      <c r="P30" s="51"/>
      <c r="Q30" s="43" t="s">
        <v>816</v>
      </c>
      <c r="R30" s="51"/>
      <c r="S30" s="43" t="s">
        <v>816</v>
      </c>
      <c r="T30" s="51">
        <v>1</v>
      </c>
      <c r="U30" s="43" t="s">
        <v>816</v>
      </c>
      <c r="V30" s="51" t="s">
        <v>816</v>
      </c>
      <c r="W30" s="43" t="s">
        <v>816</v>
      </c>
      <c r="X30" s="51" t="s">
        <v>816</v>
      </c>
      <c r="Y30" s="43" t="s">
        <v>816</v>
      </c>
      <c r="Z30" s="51">
        <v>1</v>
      </c>
      <c r="AA30" s="43" t="s">
        <v>816</v>
      </c>
      <c r="AB30" s="51"/>
      <c r="AC30" s="43" t="s">
        <v>816</v>
      </c>
      <c r="AD30" s="10"/>
      <c r="AE30" t="s">
        <v>1158</v>
      </c>
      <c r="AF30" s="51">
        <v>1</v>
      </c>
      <c r="AG30" s="43"/>
      <c r="AH30" s="51" t="s">
        <v>816</v>
      </c>
      <c r="AI30" s="43"/>
      <c r="AJ30" s="51" t="s">
        <v>816</v>
      </c>
      <c r="AK30" s="43"/>
      <c r="AL30" s="51"/>
      <c r="AM30" s="43"/>
      <c r="AN30" s="51" t="s">
        <v>816</v>
      </c>
      <c r="AO30" s="43"/>
      <c r="AP30" s="51"/>
      <c r="AQ30" s="43" t="s">
        <v>816</v>
      </c>
      <c r="AR30" s="51" t="s">
        <v>816</v>
      </c>
      <c r="AS30" s="51"/>
      <c r="AT30" s="43" t="s">
        <v>816</v>
      </c>
      <c r="AU30" s="51"/>
      <c r="AV30" s="43" t="s">
        <v>816</v>
      </c>
      <c r="AW30" s="51" t="s">
        <v>816</v>
      </c>
      <c r="AX30" s="43" t="s">
        <v>816</v>
      </c>
      <c r="AY30" s="51" t="s">
        <v>816</v>
      </c>
      <c r="AZ30" s="43" t="s">
        <v>816</v>
      </c>
      <c r="BA30" s="51"/>
      <c r="BB30" s="43" t="s">
        <v>816</v>
      </c>
      <c r="BC30" s="10"/>
      <c r="BD30" t="s">
        <v>1174</v>
      </c>
      <c r="BE30" s="56" t="s">
        <v>816</v>
      </c>
      <c r="BF30" s="56">
        <v>1</v>
      </c>
      <c r="BG30" s="55"/>
      <c r="BH30" s="56" t="s">
        <v>816</v>
      </c>
      <c r="BI30" s="56" t="s">
        <v>816</v>
      </c>
      <c r="BJ30" s="55"/>
    </row>
    <row r="31" spans="1:62">
      <c r="A31" t="s">
        <v>1139</v>
      </c>
      <c r="B31" s="51"/>
      <c r="C31" s="43"/>
      <c r="D31" s="51" t="s">
        <v>816</v>
      </c>
      <c r="E31" s="43"/>
      <c r="F31" s="51" t="s">
        <v>816</v>
      </c>
      <c r="G31" s="43"/>
      <c r="H31" s="51"/>
      <c r="I31" s="43"/>
      <c r="J31" s="51" t="s">
        <v>816</v>
      </c>
      <c r="K31" s="43"/>
      <c r="L31" s="51"/>
      <c r="M31" s="43" t="s">
        <v>816</v>
      </c>
      <c r="N31" s="51" t="s">
        <v>816</v>
      </c>
      <c r="O31" s="43"/>
      <c r="P31" s="51"/>
      <c r="Q31" s="43"/>
      <c r="R31" s="51"/>
      <c r="S31" s="43" t="s">
        <v>816</v>
      </c>
      <c r="T31" s="51">
        <v>1</v>
      </c>
      <c r="U31" s="43" t="s">
        <v>816</v>
      </c>
      <c r="V31" s="51"/>
      <c r="W31" s="43" t="s">
        <v>816</v>
      </c>
      <c r="X31" s="51" t="s">
        <v>816</v>
      </c>
      <c r="Y31" s="43" t="s">
        <v>816</v>
      </c>
      <c r="Z31" s="51"/>
      <c r="AA31" s="43" t="s">
        <v>816</v>
      </c>
      <c r="AB31" s="51"/>
      <c r="AC31" s="43" t="s">
        <v>816</v>
      </c>
      <c r="AD31" s="10"/>
      <c r="AE31" t="s">
        <v>1159</v>
      </c>
      <c r="AF31" s="51">
        <v>1</v>
      </c>
      <c r="AG31" s="43"/>
      <c r="AH31" s="51" t="s">
        <v>816</v>
      </c>
      <c r="AI31" s="43"/>
      <c r="AJ31" s="51" t="s">
        <v>816</v>
      </c>
      <c r="AK31" s="43"/>
      <c r="AL31" s="51"/>
      <c r="AM31" s="43"/>
      <c r="AN31" s="51" t="s">
        <v>816</v>
      </c>
      <c r="AO31" s="43">
        <v>1</v>
      </c>
      <c r="AP31" s="51"/>
      <c r="AQ31" s="43" t="s">
        <v>816</v>
      </c>
      <c r="AR31" s="51" t="s">
        <v>816</v>
      </c>
      <c r="AS31" s="51"/>
      <c r="AT31" s="43" t="s">
        <v>816</v>
      </c>
      <c r="AU31" s="51"/>
      <c r="AV31" s="43" t="s">
        <v>816</v>
      </c>
      <c r="AW31" s="51" t="s">
        <v>816</v>
      </c>
      <c r="AX31" s="43" t="s">
        <v>816</v>
      </c>
      <c r="AY31" s="51" t="s">
        <v>816</v>
      </c>
      <c r="AZ31" s="43" t="s">
        <v>816</v>
      </c>
      <c r="BA31" s="51"/>
      <c r="BB31" s="43" t="s">
        <v>816</v>
      </c>
      <c r="BC31" s="10"/>
    </row>
    <row r="32" spans="1:62">
      <c r="A32" t="s">
        <v>1140</v>
      </c>
      <c r="B32" s="51"/>
      <c r="C32" s="43"/>
      <c r="D32" s="51" t="s">
        <v>816</v>
      </c>
      <c r="E32" s="43"/>
      <c r="F32" s="51" t="s">
        <v>816</v>
      </c>
      <c r="G32" s="43"/>
      <c r="H32" s="51"/>
      <c r="I32" s="43"/>
      <c r="J32" s="51" t="s">
        <v>816</v>
      </c>
      <c r="K32" s="43"/>
      <c r="L32" s="51"/>
      <c r="M32" s="43" t="s">
        <v>816</v>
      </c>
      <c r="N32" s="51" t="s">
        <v>816</v>
      </c>
      <c r="O32" s="43"/>
      <c r="P32" s="51"/>
      <c r="Q32" s="43"/>
      <c r="R32" s="51"/>
      <c r="S32" s="43" t="s">
        <v>816</v>
      </c>
      <c r="T32" s="51">
        <v>1</v>
      </c>
      <c r="U32" s="43" t="s">
        <v>816</v>
      </c>
      <c r="V32" s="51"/>
      <c r="W32" s="43" t="s">
        <v>816</v>
      </c>
      <c r="X32" s="51" t="s">
        <v>816</v>
      </c>
      <c r="Y32" s="43" t="s">
        <v>816</v>
      </c>
      <c r="Z32" s="51"/>
      <c r="AA32" s="43" t="s">
        <v>816</v>
      </c>
      <c r="AB32" s="51"/>
      <c r="AC32" s="43" t="s">
        <v>816</v>
      </c>
      <c r="AD32" s="10"/>
      <c r="AE32" t="s">
        <v>1160</v>
      </c>
      <c r="AF32" s="51">
        <v>1</v>
      </c>
      <c r="AG32" s="43">
        <v>1</v>
      </c>
      <c r="AH32" s="51"/>
      <c r="AI32" s="43"/>
      <c r="AJ32" s="51"/>
      <c r="AK32" s="43"/>
      <c r="AL32" s="51">
        <v>1</v>
      </c>
      <c r="AM32" s="43">
        <v>1</v>
      </c>
      <c r="AN32" s="51" t="s">
        <v>816</v>
      </c>
      <c r="AO32" s="43"/>
      <c r="AP32" s="51"/>
      <c r="AQ32" s="43" t="s">
        <v>816</v>
      </c>
      <c r="AR32" s="51"/>
      <c r="AS32" s="51"/>
      <c r="AT32" s="43">
        <v>1</v>
      </c>
      <c r="AU32" s="51">
        <v>1</v>
      </c>
      <c r="AV32" s="43" t="s">
        <v>816</v>
      </c>
      <c r="AW32" s="51"/>
      <c r="AX32" s="43"/>
      <c r="AY32" s="51"/>
      <c r="AZ32" s="43"/>
      <c r="BA32" s="51"/>
      <c r="BB32" s="43" t="s">
        <v>816</v>
      </c>
      <c r="BC32" s="10"/>
    </row>
    <row r="33" spans="1:55">
      <c r="A33" t="s">
        <v>1141</v>
      </c>
      <c r="B33" s="51"/>
      <c r="C33" s="43"/>
      <c r="D33" s="51" t="s">
        <v>816</v>
      </c>
      <c r="E33" s="43"/>
      <c r="F33" s="51" t="s">
        <v>816</v>
      </c>
      <c r="G33" s="43"/>
      <c r="H33" s="51"/>
      <c r="I33" s="43"/>
      <c r="J33" s="51" t="s">
        <v>816</v>
      </c>
      <c r="K33" s="43"/>
      <c r="L33" s="51"/>
      <c r="M33" s="43" t="s">
        <v>816</v>
      </c>
      <c r="N33" s="51" t="s">
        <v>816</v>
      </c>
      <c r="O33" s="43">
        <v>1</v>
      </c>
      <c r="P33" s="51"/>
      <c r="Q33" s="43"/>
      <c r="R33" s="51"/>
      <c r="S33" s="43" t="s">
        <v>816</v>
      </c>
      <c r="T33" s="51">
        <v>1</v>
      </c>
      <c r="U33" s="43"/>
      <c r="V33" s="51"/>
      <c r="W33" s="43" t="s">
        <v>816</v>
      </c>
      <c r="X33" s="51"/>
      <c r="Y33" s="43" t="s">
        <v>816</v>
      </c>
      <c r="Z33" s="51"/>
      <c r="AA33" s="43"/>
      <c r="AB33" s="51"/>
      <c r="AC33" s="43" t="s">
        <v>816</v>
      </c>
      <c r="AD33" s="10"/>
      <c r="AE33" t="s">
        <v>1161</v>
      </c>
      <c r="AF33" s="51"/>
      <c r="AG33" s="43"/>
      <c r="AH33" s="51"/>
      <c r="AI33" s="43"/>
      <c r="AJ33" s="51"/>
      <c r="AK33" s="43"/>
      <c r="AL33" s="51"/>
      <c r="AM33" s="43"/>
      <c r="AN33" s="51" t="s">
        <v>816</v>
      </c>
      <c r="AO33" s="43"/>
      <c r="AP33" s="51"/>
      <c r="AQ33" s="43" t="s">
        <v>816</v>
      </c>
      <c r="AR33" s="51"/>
      <c r="AS33" s="51"/>
      <c r="AT33" s="43">
        <v>1</v>
      </c>
      <c r="AU33" s="51"/>
      <c r="AV33" s="43" t="s">
        <v>816</v>
      </c>
      <c r="AW33" s="51"/>
      <c r="AX33" s="43"/>
      <c r="AY33" s="51">
        <v>1</v>
      </c>
      <c r="AZ33" s="43"/>
      <c r="BA33" s="51"/>
      <c r="BB33" s="43" t="s">
        <v>816</v>
      </c>
      <c r="BC33" s="10"/>
    </row>
    <row r="34" spans="1:55">
      <c r="A34" t="s">
        <v>1142</v>
      </c>
      <c r="B34" s="51"/>
      <c r="C34" s="43"/>
      <c r="D34" s="51" t="s">
        <v>816</v>
      </c>
      <c r="E34" s="43">
        <v>1</v>
      </c>
      <c r="F34" s="51" t="s">
        <v>816</v>
      </c>
      <c r="G34" s="43"/>
      <c r="H34" s="51"/>
      <c r="I34" s="43"/>
      <c r="J34" s="51" t="s">
        <v>816</v>
      </c>
      <c r="K34" s="43"/>
      <c r="L34" s="51"/>
      <c r="M34" s="43" t="s">
        <v>816</v>
      </c>
      <c r="N34" s="51" t="s">
        <v>816</v>
      </c>
      <c r="O34" s="43"/>
      <c r="P34" s="51"/>
      <c r="Q34" s="43"/>
      <c r="R34" s="51"/>
      <c r="S34" s="43" t="s">
        <v>816</v>
      </c>
      <c r="T34" s="51"/>
      <c r="U34" s="43" t="s">
        <v>816</v>
      </c>
      <c r="V34" s="51"/>
      <c r="W34" s="43" t="s">
        <v>816</v>
      </c>
      <c r="X34" s="51" t="s">
        <v>816</v>
      </c>
      <c r="Y34" s="43" t="s">
        <v>816</v>
      </c>
      <c r="Z34" s="51"/>
      <c r="AA34" s="43" t="s">
        <v>816</v>
      </c>
      <c r="AB34" s="51"/>
      <c r="AC34" s="43" t="s">
        <v>816</v>
      </c>
      <c r="AD34" s="10"/>
      <c r="AE34" t="s">
        <v>1162</v>
      </c>
      <c r="AF34" s="51"/>
      <c r="AG34" s="43" t="s">
        <v>816</v>
      </c>
      <c r="AH34" s="51" t="s">
        <v>816</v>
      </c>
      <c r="AI34" s="43"/>
      <c r="AJ34" s="51" t="s">
        <v>816</v>
      </c>
      <c r="AK34" s="43">
        <v>1</v>
      </c>
      <c r="AL34" s="51" t="s">
        <v>816</v>
      </c>
      <c r="AM34" s="43"/>
      <c r="AN34" s="51" t="s">
        <v>816</v>
      </c>
      <c r="AO34" s="43"/>
      <c r="AP34" s="51"/>
      <c r="AQ34" s="43" t="s">
        <v>816</v>
      </c>
      <c r="AR34" s="51" t="s">
        <v>816</v>
      </c>
      <c r="AS34" s="51"/>
      <c r="AT34" s="43" t="s">
        <v>816</v>
      </c>
      <c r="AU34" s="51"/>
      <c r="AV34" s="43" t="s">
        <v>816</v>
      </c>
      <c r="AW34" s="51" t="s">
        <v>816</v>
      </c>
      <c r="AX34" s="43" t="s">
        <v>816</v>
      </c>
      <c r="AY34" s="51" t="s">
        <v>816</v>
      </c>
      <c r="AZ34" s="43" t="s">
        <v>816</v>
      </c>
      <c r="BA34" s="51"/>
      <c r="BB34" s="43" t="s">
        <v>816</v>
      </c>
      <c r="BC34" s="10"/>
    </row>
    <row r="35" spans="1:55">
      <c r="A35" t="s">
        <v>1143</v>
      </c>
      <c r="B35" s="51"/>
      <c r="C35" s="43" t="s">
        <v>816</v>
      </c>
      <c r="D35" s="51" t="s">
        <v>816</v>
      </c>
      <c r="E35" s="43">
        <v>1</v>
      </c>
      <c r="F35" s="51" t="s">
        <v>816</v>
      </c>
      <c r="G35" s="43"/>
      <c r="H35" s="51" t="s">
        <v>816</v>
      </c>
      <c r="I35" s="43"/>
      <c r="J35" s="51" t="s">
        <v>816</v>
      </c>
      <c r="K35" s="43"/>
      <c r="L35" s="51"/>
      <c r="M35" s="43" t="s">
        <v>816</v>
      </c>
      <c r="N35" s="51" t="s">
        <v>816</v>
      </c>
      <c r="O35" s="43"/>
      <c r="P35" s="51"/>
      <c r="Q35" s="43" t="s">
        <v>816</v>
      </c>
      <c r="R35" s="51"/>
      <c r="S35" s="43" t="s">
        <v>816</v>
      </c>
      <c r="T35" s="51"/>
      <c r="U35" s="43" t="s">
        <v>816</v>
      </c>
      <c r="V35" s="51" t="s">
        <v>816</v>
      </c>
      <c r="W35" s="43" t="s">
        <v>816</v>
      </c>
      <c r="X35" s="51" t="s">
        <v>816</v>
      </c>
      <c r="Y35" s="43" t="s">
        <v>816</v>
      </c>
      <c r="Z35" s="51"/>
      <c r="AA35" s="43" t="s">
        <v>816</v>
      </c>
      <c r="AB35" s="51"/>
      <c r="AC35" s="43" t="s">
        <v>816</v>
      </c>
      <c r="AD35" s="10"/>
      <c r="AE35" t="s">
        <v>1164</v>
      </c>
      <c r="AF35" s="51"/>
      <c r="AG35" s="43"/>
      <c r="AH35" s="51"/>
      <c r="AI35" s="43"/>
      <c r="AJ35" s="51"/>
      <c r="AK35" s="43"/>
      <c r="AL35" s="51"/>
      <c r="AM35" s="43"/>
      <c r="AN35" s="51" t="s">
        <v>816</v>
      </c>
      <c r="AO35" s="43"/>
      <c r="AP35" s="51"/>
      <c r="AQ35" s="43" t="s">
        <v>816</v>
      </c>
      <c r="AR35" s="51"/>
      <c r="AS35" s="51"/>
      <c r="AT35" s="43"/>
      <c r="AU35" s="51"/>
      <c r="AV35" s="43" t="s">
        <v>816</v>
      </c>
      <c r="AW35" s="51"/>
      <c r="AX35" s="43"/>
      <c r="AY35" s="51"/>
      <c r="AZ35" s="43">
        <v>1</v>
      </c>
      <c r="BA35" s="51"/>
      <c r="BB35" s="43" t="s">
        <v>816</v>
      </c>
      <c r="BC35" s="10"/>
    </row>
    <row r="36" spans="1:55">
      <c r="A36" t="s">
        <v>1144</v>
      </c>
      <c r="B36" s="51"/>
      <c r="C36" s="43"/>
      <c r="D36" s="51"/>
      <c r="E36" s="43">
        <v>1</v>
      </c>
      <c r="F36" s="51">
        <v>1</v>
      </c>
      <c r="G36" s="43"/>
      <c r="H36" s="51"/>
      <c r="I36" s="43"/>
      <c r="J36" s="51">
        <v>1</v>
      </c>
      <c r="K36" s="43"/>
      <c r="L36" s="51"/>
      <c r="M36" s="43"/>
      <c r="N36" s="51"/>
      <c r="O36" s="43"/>
      <c r="P36" s="51"/>
      <c r="Q36" s="43"/>
      <c r="R36" s="51"/>
      <c r="S36" s="43"/>
      <c r="T36" s="51"/>
      <c r="U36" s="43"/>
      <c r="V36" s="51"/>
      <c r="W36" s="43">
        <v>1</v>
      </c>
      <c r="X36" s="51"/>
      <c r="Y36" s="43"/>
      <c r="Z36" s="51"/>
      <c r="AA36" s="43"/>
      <c r="AB36" s="51"/>
      <c r="AC36" s="43">
        <v>1</v>
      </c>
      <c r="AD36" s="10"/>
      <c r="AE36" t="s">
        <v>1165</v>
      </c>
      <c r="AF36" s="51">
        <v>1</v>
      </c>
      <c r="AG36" s="43"/>
      <c r="AH36" s="51"/>
      <c r="AI36" s="43"/>
      <c r="AJ36" s="51"/>
      <c r="AK36" s="43"/>
      <c r="AL36" s="51"/>
      <c r="AM36" s="43"/>
      <c r="AN36" s="51" t="s">
        <v>816</v>
      </c>
      <c r="AO36" s="43"/>
      <c r="AP36" s="51">
        <v>1</v>
      </c>
      <c r="AQ36" s="43">
        <v>1</v>
      </c>
      <c r="AR36" s="51"/>
      <c r="AS36" s="51"/>
      <c r="AT36" s="43"/>
      <c r="AU36" s="51"/>
      <c r="AV36" s="43">
        <v>1</v>
      </c>
      <c r="AW36" s="51"/>
      <c r="AX36" s="43"/>
      <c r="AY36" s="51"/>
      <c r="AZ36" s="43"/>
      <c r="BA36" s="51"/>
      <c r="BB36" s="43"/>
      <c r="BC36" s="10"/>
    </row>
    <row r="37" spans="1:55">
      <c r="A37" t="s">
        <v>1145</v>
      </c>
      <c r="B37" s="51"/>
      <c r="C37" s="43"/>
      <c r="D37" s="51"/>
      <c r="E37" s="43"/>
      <c r="F37" s="51"/>
      <c r="G37" s="43"/>
      <c r="H37" s="51"/>
      <c r="I37" s="43"/>
      <c r="J37" s="51" t="s">
        <v>816</v>
      </c>
      <c r="K37" s="43"/>
      <c r="L37" s="51"/>
      <c r="M37" s="43" t="s">
        <v>816</v>
      </c>
      <c r="N37" s="51"/>
      <c r="O37" s="43">
        <v>1</v>
      </c>
      <c r="P37" s="51"/>
      <c r="Q37" s="43"/>
      <c r="R37" s="51"/>
      <c r="S37" s="43" t="s">
        <v>816</v>
      </c>
      <c r="T37" s="51"/>
      <c r="U37" s="43"/>
      <c r="V37" s="51"/>
      <c r="W37" s="43" t="s">
        <v>816</v>
      </c>
      <c r="X37" s="51"/>
      <c r="Y37" s="43"/>
      <c r="Z37" s="51"/>
      <c r="AA37" s="43"/>
      <c r="AB37" s="51"/>
      <c r="AC37" s="43" t="s">
        <v>816</v>
      </c>
      <c r="AD37" s="10"/>
      <c r="AE37" t="s">
        <v>1166</v>
      </c>
      <c r="AF37" s="51">
        <v>1</v>
      </c>
      <c r="AG37" s="43">
        <v>1</v>
      </c>
      <c r="AH37" s="51"/>
      <c r="AI37" s="43"/>
      <c r="AJ37" s="51"/>
      <c r="AK37" s="43"/>
      <c r="AL37" s="51"/>
      <c r="AM37" s="43"/>
      <c r="AN37" s="51"/>
      <c r="AO37" s="43">
        <v>1</v>
      </c>
      <c r="AP37" s="51"/>
      <c r="AQ37" s="43"/>
      <c r="AR37" s="51"/>
      <c r="AS37" s="51"/>
      <c r="AT37" s="43"/>
      <c r="AU37" s="51"/>
      <c r="AV37" s="43">
        <v>1</v>
      </c>
      <c r="AW37" s="51"/>
      <c r="AX37" s="43"/>
      <c r="AY37" s="51"/>
      <c r="AZ37" s="43"/>
      <c r="BA37" s="51"/>
      <c r="BB37" s="43"/>
      <c r="BC37" s="10"/>
    </row>
    <row r="38" spans="1:55">
      <c r="A38" t="s">
        <v>1146</v>
      </c>
      <c r="B38" s="51"/>
      <c r="C38" s="43"/>
      <c r="D38" s="51" t="s">
        <v>816</v>
      </c>
      <c r="E38" s="43"/>
      <c r="F38" s="51" t="s">
        <v>816</v>
      </c>
      <c r="G38" s="43"/>
      <c r="H38" s="51"/>
      <c r="I38" s="43"/>
      <c r="J38" s="51" t="s">
        <v>816</v>
      </c>
      <c r="K38" s="43"/>
      <c r="L38" s="51">
        <v>1</v>
      </c>
      <c r="M38" s="43" t="s">
        <v>816</v>
      </c>
      <c r="N38" s="51" t="s">
        <v>816</v>
      </c>
      <c r="O38" s="43"/>
      <c r="P38" s="51">
        <v>1</v>
      </c>
      <c r="Q38" s="43" t="s">
        <v>816</v>
      </c>
      <c r="R38" s="51"/>
      <c r="S38" s="43" t="s">
        <v>816</v>
      </c>
      <c r="T38" s="51"/>
      <c r="U38" s="43" t="s">
        <v>816</v>
      </c>
      <c r="V38" s="51" t="s">
        <v>816</v>
      </c>
      <c r="W38" s="43" t="s">
        <v>816</v>
      </c>
      <c r="X38" s="51" t="s">
        <v>816</v>
      </c>
      <c r="Y38" s="43" t="s">
        <v>816</v>
      </c>
      <c r="Z38" s="51"/>
      <c r="AA38" s="43" t="s">
        <v>816</v>
      </c>
      <c r="AB38" s="51">
        <v>1</v>
      </c>
      <c r="AC38" s="43" t="s">
        <v>816</v>
      </c>
      <c r="AD38" s="10"/>
      <c r="AE38" t="s">
        <v>1167</v>
      </c>
      <c r="AF38" s="51">
        <v>1</v>
      </c>
      <c r="AG38" s="43"/>
      <c r="AH38" s="51"/>
      <c r="AI38" s="43"/>
      <c r="AJ38" s="51" t="s">
        <v>816</v>
      </c>
      <c r="AK38" s="43"/>
      <c r="AL38" s="51"/>
      <c r="AM38" s="43"/>
      <c r="AN38" s="51" t="s">
        <v>816</v>
      </c>
      <c r="AO38" s="43">
        <v>1</v>
      </c>
      <c r="AP38" s="51"/>
      <c r="AQ38" s="43" t="s">
        <v>816</v>
      </c>
      <c r="AR38" s="51" t="s">
        <v>816</v>
      </c>
      <c r="AS38" s="51"/>
      <c r="AT38" s="43"/>
      <c r="AU38" s="51"/>
      <c r="AV38" s="43" t="s">
        <v>816</v>
      </c>
      <c r="AW38" s="51"/>
      <c r="AX38" s="43" t="s">
        <v>816</v>
      </c>
      <c r="AY38" s="51"/>
      <c r="AZ38" s="43"/>
      <c r="BA38" s="51"/>
      <c r="BB38" s="43" t="s">
        <v>816</v>
      </c>
      <c r="BC38" s="10"/>
    </row>
    <row r="39" spans="1:55">
      <c r="A39" t="s">
        <v>1147</v>
      </c>
      <c r="B39" s="51"/>
      <c r="C39" s="43"/>
      <c r="D39" s="51"/>
      <c r="E39" s="43"/>
      <c r="F39" s="51"/>
      <c r="G39" s="43"/>
      <c r="H39" s="51"/>
      <c r="I39" s="43"/>
      <c r="J39" s="51" t="s">
        <v>816</v>
      </c>
      <c r="K39" s="43"/>
      <c r="L39" s="51"/>
      <c r="M39" s="43" t="s">
        <v>816</v>
      </c>
      <c r="N39" s="51"/>
      <c r="O39" s="43">
        <v>1</v>
      </c>
      <c r="P39" s="51"/>
      <c r="Q39" s="43"/>
      <c r="R39" s="51"/>
      <c r="S39" s="43" t="s">
        <v>816</v>
      </c>
      <c r="T39" s="51">
        <v>1</v>
      </c>
      <c r="U39" s="43">
        <v>1</v>
      </c>
      <c r="V39" s="51"/>
      <c r="W39" s="43" t="s">
        <v>816</v>
      </c>
      <c r="X39" s="51"/>
      <c r="Y39" s="43"/>
      <c r="Z39" s="51"/>
      <c r="AA39" s="43"/>
      <c r="AB39" s="51"/>
      <c r="AC39" s="43" t="s">
        <v>816</v>
      </c>
      <c r="AD39" s="10"/>
      <c r="AE39" t="s">
        <v>1170</v>
      </c>
      <c r="AF39" s="51">
        <v>1</v>
      </c>
      <c r="AG39" s="43"/>
      <c r="AH39" s="51"/>
      <c r="AI39" s="43">
        <v>1</v>
      </c>
      <c r="AJ39" s="51"/>
      <c r="AK39" s="43"/>
      <c r="AL39" s="51"/>
      <c r="AM39" s="43"/>
      <c r="AN39" s="51" t="s">
        <v>816</v>
      </c>
      <c r="AO39" s="43"/>
      <c r="AP39" s="51"/>
      <c r="AQ39" s="43" t="s">
        <v>816</v>
      </c>
      <c r="AR39" s="51"/>
      <c r="AS39" s="51"/>
      <c r="AT39" s="43">
        <v>1</v>
      </c>
      <c r="AU39" s="51"/>
      <c r="AV39" s="43" t="s">
        <v>816</v>
      </c>
      <c r="AW39" s="51"/>
      <c r="AX39" s="43"/>
      <c r="AY39" s="51"/>
      <c r="AZ39" s="43"/>
      <c r="BA39" s="51"/>
      <c r="BB39" s="43" t="s">
        <v>816</v>
      </c>
      <c r="BC39" s="10"/>
    </row>
    <row r="40" spans="1:55">
      <c r="A40" t="s">
        <v>1148</v>
      </c>
      <c r="B40" s="51"/>
      <c r="C40" s="43"/>
      <c r="D40" s="51"/>
      <c r="E40" s="43"/>
      <c r="F40" s="51"/>
      <c r="G40" s="43"/>
      <c r="H40" s="51"/>
      <c r="I40" s="43"/>
      <c r="J40" s="51" t="s">
        <v>816</v>
      </c>
      <c r="K40" s="43"/>
      <c r="L40" s="51"/>
      <c r="M40" s="43" t="s">
        <v>816</v>
      </c>
      <c r="N40" s="51"/>
      <c r="O40" s="43"/>
      <c r="P40" s="51"/>
      <c r="Q40" s="43"/>
      <c r="R40" s="51"/>
      <c r="S40" s="43" t="s">
        <v>816</v>
      </c>
      <c r="T40" s="51"/>
      <c r="U40" s="43">
        <v>1</v>
      </c>
      <c r="V40" s="51"/>
      <c r="W40" s="43"/>
      <c r="X40" s="51"/>
      <c r="Y40" s="43"/>
      <c r="Z40" s="51"/>
      <c r="AA40" s="43"/>
      <c r="AB40" s="51"/>
      <c r="AC40" s="43" t="s">
        <v>816</v>
      </c>
      <c r="AD40" s="10"/>
      <c r="AE40" t="s">
        <v>1171</v>
      </c>
      <c r="AF40" s="51"/>
      <c r="AG40" s="43"/>
      <c r="AH40" s="51"/>
      <c r="AI40" s="43">
        <v>1</v>
      </c>
      <c r="AJ40" s="51">
        <v>1</v>
      </c>
      <c r="AK40" s="43"/>
      <c r="AL40" s="51"/>
      <c r="AM40" s="43"/>
      <c r="AN40" s="51"/>
      <c r="AO40" s="43"/>
      <c r="AP40" s="51"/>
      <c r="AQ40" s="43"/>
      <c r="AR40" s="51">
        <v>1</v>
      </c>
      <c r="AS40" s="51"/>
      <c r="AT40" s="43"/>
      <c r="AU40" s="51"/>
      <c r="AV40" s="43"/>
      <c r="AW40" s="51"/>
      <c r="AX40" s="43">
        <v>1</v>
      </c>
      <c r="AY40" s="51"/>
      <c r="AZ40" s="43"/>
      <c r="BA40" s="51"/>
      <c r="BB40" s="43">
        <v>1</v>
      </c>
      <c r="BC40" s="10"/>
    </row>
    <row r="41" spans="1:55">
      <c r="A41" t="s">
        <v>1149</v>
      </c>
      <c r="B41" s="51"/>
      <c r="C41" s="43"/>
      <c r="D41" s="51"/>
      <c r="E41" s="43"/>
      <c r="F41" s="51"/>
      <c r="G41" s="43"/>
      <c r="H41" s="51"/>
      <c r="I41" s="43"/>
      <c r="J41" s="51" t="s">
        <v>816</v>
      </c>
      <c r="K41" s="43"/>
      <c r="L41" s="51"/>
      <c r="M41" s="43" t="s">
        <v>816</v>
      </c>
      <c r="N41" s="51"/>
      <c r="O41" s="43"/>
      <c r="P41" s="51"/>
      <c r="Q41" s="43"/>
      <c r="R41" s="51"/>
      <c r="S41" s="43" t="s">
        <v>816</v>
      </c>
      <c r="T41" s="51">
        <v>1</v>
      </c>
      <c r="U41" s="43">
        <v>1</v>
      </c>
      <c r="V41" s="51"/>
      <c r="W41" s="43" t="s">
        <v>816</v>
      </c>
      <c r="X41" s="51"/>
      <c r="Y41" s="43"/>
      <c r="Z41" s="51"/>
      <c r="AA41" s="43"/>
      <c r="AB41" s="51"/>
      <c r="AC41" s="43" t="s">
        <v>816</v>
      </c>
      <c r="AD41" s="10"/>
      <c r="AE41" t="s">
        <v>1172</v>
      </c>
      <c r="AF41" s="51"/>
      <c r="AG41" s="43"/>
      <c r="AH41" s="51"/>
      <c r="AI41" s="43"/>
      <c r="AJ41" s="51"/>
      <c r="AK41" s="43"/>
      <c r="AL41" s="51"/>
      <c r="AM41" s="43"/>
      <c r="AN41" s="51" t="s">
        <v>816</v>
      </c>
      <c r="AO41" s="43"/>
      <c r="AP41" s="51"/>
      <c r="AQ41" s="43"/>
      <c r="AR41" s="51"/>
      <c r="AS41" s="51"/>
      <c r="AT41" s="43"/>
      <c r="AU41" s="51"/>
      <c r="AV41" s="43">
        <v>1</v>
      </c>
      <c r="AW41" s="51"/>
      <c r="AX41" s="43">
        <v>1</v>
      </c>
      <c r="AY41" s="51"/>
      <c r="AZ41" s="43"/>
      <c r="BA41" s="51"/>
      <c r="BB41" s="43">
        <v>1</v>
      </c>
      <c r="BC41" s="10"/>
    </row>
    <row r="42" spans="1:55">
      <c r="A42" t="s">
        <v>1150</v>
      </c>
      <c r="B42" s="51"/>
      <c r="C42" s="43"/>
      <c r="D42" s="51" t="s">
        <v>816</v>
      </c>
      <c r="E42" s="43"/>
      <c r="F42" s="51" t="s">
        <v>816</v>
      </c>
      <c r="G42" s="43"/>
      <c r="H42" s="51"/>
      <c r="I42" s="43"/>
      <c r="J42" s="51" t="s">
        <v>816</v>
      </c>
      <c r="K42" s="43"/>
      <c r="L42" s="51"/>
      <c r="M42" s="43" t="s">
        <v>816</v>
      </c>
      <c r="N42" s="51" t="s">
        <v>816</v>
      </c>
      <c r="O42" s="43"/>
      <c r="P42" s="51"/>
      <c r="Q42" s="43" t="s">
        <v>816</v>
      </c>
      <c r="R42" s="51"/>
      <c r="S42" s="43" t="s">
        <v>816</v>
      </c>
      <c r="T42" s="51">
        <v>1</v>
      </c>
      <c r="U42" s="43" t="s">
        <v>816</v>
      </c>
      <c r="V42" s="51" t="s">
        <v>816</v>
      </c>
      <c r="W42" s="43" t="s">
        <v>816</v>
      </c>
      <c r="X42" s="51" t="s">
        <v>816</v>
      </c>
      <c r="Y42" s="43" t="s">
        <v>816</v>
      </c>
      <c r="Z42" s="51"/>
      <c r="AA42" s="43" t="s">
        <v>816</v>
      </c>
      <c r="AB42" s="51"/>
      <c r="AC42" s="43" t="s">
        <v>816</v>
      </c>
      <c r="AD42" s="10"/>
      <c r="AE42" s="10"/>
      <c r="BC42" s="10"/>
    </row>
    <row r="43" spans="1:55">
      <c r="A43" t="s">
        <v>1151</v>
      </c>
      <c r="B43" s="51">
        <v>1</v>
      </c>
      <c r="C43" s="43"/>
      <c r="D43" s="51"/>
      <c r="E43" s="43">
        <v>1</v>
      </c>
      <c r="F43" s="51" t="s">
        <v>816</v>
      </c>
      <c r="G43" s="43"/>
      <c r="H43" s="51"/>
      <c r="I43" s="43"/>
      <c r="J43" s="51" t="s">
        <v>816</v>
      </c>
      <c r="K43" s="43">
        <v>1</v>
      </c>
      <c r="L43" s="51"/>
      <c r="M43" s="43" t="s">
        <v>816</v>
      </c>
      <c r="N43" s="51" t="s">
        <v>816</v>
      </c>
      <c r="O43" s="43"/>
      <c r="P43" s="51"/>
      <c r="Q43" s="43"/>
      <c r="R43" s="51"/>
      <c r="S43" s="43" t="s">
        <v>816</v>
      </c>
      <c r="T43" s="51"/>
      <c r="U43" s="43"/>
      <c r="V43" s="51"/>
      <c r="W43" s="43" t="s">
        <v>816</v>
      </c>
      <c r="X43" s="51"/>
      <c r="Y43" s="43"/>
      <c r="Z43" s="51"/>
      <c r="AA43" s="43"/>
      <c r="AB43" s="51"/>
      <c r="AC43" s="43" t="s">
        <v>816</v>
      </c>
      <c r="AD43" s="10"/>
      <c r="AE43" s="10"/>
      <c r="BC43" s="10"/>
    </row>
    <row r="44" spans="1:55">
      <c r="A44" t="s">
        <v>1152</v>
      </c>
      <c r="B44" s="51"/>
      <c r="C44" s="43">
        <v>1</v>
      </c>
      <c r="D44" s="51" t="s">
        <v>816</v>
      </c>
      <c r="E44" s="43"/>
      <c r="F44" s="51" t="s">
        <v>816</v>
      </c>
      <c r="G44" s="43"/>
      <c r="H44" s="51">
        <v>1</v>
      </c>
      <c r="I44" s="43"/>
      <c r="J44" s="51" t="s">
        <v>816</v>
      </c>
      <c r="K44" s="43">
        <v>1</v>
      </c>
      <c r="L44" s="51"/>
      <c r="M44" s="43" t="s">
        <v>816</v>
      </c>
      <c r="N44" s="51" t="s">
        <v>816</v>
      </c>
      <c r="O44" s="43"/>
      <c r="P44" s="51"/>
      <c r="Q44" s="43">
        <v>1</v>
      </c>
      <c r="R44" s="51">
        <v>1</v>
      </c>
      <c r="S44" s="43" t="s">
        <v>816</v>
      </c>
      <c r="T44" s="51"/>
      <c r="U44" s="43"/>
      <c r="V44" s="51"/>
      <c r="W44" s="43" t="s">
        <v>816</v>
      </c>
      <c r="X44" s="51"/>
      <c r="Y44" s="43" t="s">
        <v>816</v>
      </c>
      <c r="Z44" s="51"/>
      <c r="AA44" s="43"/>
      <c r="AB44" s="51"/>
      <c r="AC44" s="43" t="s">
        <v>816</v>
      </c>
      <c r="AD44" s="10"/>
      <c r="BC44" s="10"/>
    </row>
    <row r="45" spans="1:55">
      <c r="A45" t="s">
        <v>1153</v>
      </c>
      <c r="B45" s="51"/>
      <c r="C45" s="43">
        <v>1</v>
      </c>
      <c r="D45" s="51"/>
      <c r="E45" s="43">
        <v>1</v>
      </c>
      <c r="F45" s="51"/>
      <c r="G45" s="43"/>
      <c r="H45" s="51"/>
      <c r="I45" s="43"/>
      <c r="J45" s="51" t="s">
        <v>816</v>
      </c>
      <c r="K45" s="43">
        <v>1</v>
      </c>
      <c r="L45" s="51"/>
      <c r="M45" s="43"/>
      <c r="N45" s="51"/>
      <c r="O45" s="43"/>
      <c r="P45" s="51"/>
      <c r="Q45" s="43"/>
      <c r="R45" s="51"/>
      <c r="S45" s="43">
        <v>1</v>
      </c>
      <c r="T45" s="51"/>
      <c r="U45" s="43"/>
      <c r="V45" s="51"/>
      <c r="W45" s="43"/>
      <c r="X45" s="51"/>
      <c r="Y45" s="43"/>
      <c r="Z45" s="51"/>
      <c r="AA45" s="43"/>
      <c r="AB45" s="51"/>
      <c r="AC45" s="43" t="s">
        <v>816</v>
      </c>
      <c r="AD45" s="10"/>
    </row>
    <row r="46" spans="1:55">
      <c r="A46" t="s">
        <v>1154</v>
      </c>
      <c r="B46" s="51">
        <v>1</v>
      </c>
      <c r="C46" s="43"/>
      <c r="D46" s="51" t="s">
        <v>816</v>
      </c>
      <c r="E46" s="43"/>
      <c r="F46" s="51" t="s">
        <v>816</v>
      </c>
      <c r="G46" s="43"/>
      <c r="H46" s="51"/>
      <c r="I46" s="43"/>
      <c r="J46" s="51" t="s">
        <v>816</v>
      </c>
      <c r="K46" s="43"/>
      <c r="L46" s="51"/>
      <c r="M46" s="43" t="s">
        <v>816</v>
      </c>
      <c r="N46" s="51" t="s">
        <v>816</v>
      </c>
      <c r="O46" s="43"/>
      <c r="P46" s="51"/>
      <c r="Q46" s="43"/>
      <c r="R46" s="51"/>
      <c r="S46" s="43" t="s">
        <v>816</v>
      </c>
      <c r="T46" s="51"/>
      <c r="U46" s="43"/>
      <c r="V46" s="51"/>
      <c r="W46" s="43" t="s">
        <v>816</v>
      </c>
      <c r="X46" s="51"/>
      <c r="Y46" s="43" t="s">
        <v>816</v>
      </c>
      <c r="Z46" s="51"/>
      <c r="AA46" s="43"/>
      <c r="AB46" s="51"/>
      <c r="AC46" s="43" t="s">
        <v>816</v>
      </c>
      <c r="AD46" s="10"/>
    </row>
    <row r="47" spans="1:55">
      <c r="A47" t="s">
        <v>1155</v>
      </c>
      <c r="B47" s="51"/>
      <c r="C47" s="43"/>
      <c r="D47" s="51" t="s">
        <v>816</v>
      </c>
      <c r="E47" s="43"/>
      <c r="F47" s="51" t="s">
        <v>816</v>
      </c>
      <c r="G47" s="43"/>
      <c r="H47" s="51"/>
      <c r="I47" s="43">
        <v>1</v>
      </c>
      <c r="J47" s="51" t="s">
        <v>816</v>
      </c>
      <c r="K47" s="43"/>
      <c r="L47" s="51"/>
      <c r="M47" s="43" t="s">
        <v>816</v>
      </c>
      <c r="N47" s="51" t="s">
        <v>816</v>
      </c>
      <c r="O47" s="43"/>
      <c r="P47" s="51"/>
      <c r="Q47" s="43"/>
      <c r="R47" s="51"/>
      <c r="S47" s="43" t="s">
        <v>816</v>
      </c>
      <c r="T47" s="51"/>
      <c r="U47" s="43"/>
      <c r="V47" s="51"/>
      <c r="W47" s="43" t="s">
        <v>816</v>
      </c>
      <c r="X47" s="51"/>
      <c r="Y47" s="43" t="s">
        <v>816</v>
      </c>
      <c r="Z47" s="51"/>
      <c r="AA47" s="43"/>
      <c r="AB47" s="51"/>
      <c r="AC47" s="43" t="s">
        <v>816</v>
      </c>
      <c r="AD47" s="10"/>
      <c r="BC47" s="10"/>
    </row>
    <row r="48" spans="1:55">
      <c r="A48" t="s">
        <v>1156</v>
      </c>
      <c r="B48" s="51"/>
      <c r="C48" s="43"/>
      <c r="D48" s="51"/>
      <c r="E48" s="43"/>
      <c r="F48" s="51"/>
      <c r="G48" s="43"/>
      <c r="H48" s="51"/>
      <c r="I48" s="43"/>
      <c r="J48" s="51" t="s">
        <v>816</v>
      </c>
      <c r="K48" s="43"/>
      <c r="L48" s="51"/>
      <c r="M48" s="43" t="s">
        <v>816</v>
      </c>
      <c r="N48" s="51"/>
      <c r="O48" s="43"/>
      <c r="P48" s="51"/>
      <c r="Q48" s="43">
        <v>1</v>
      </c>
      <c r="R48" s="51"/>
      <c r="S48" s="43" t="s">
        <v>816</v>
      </c>
      <c r="T48" s="51"/>
      <c r="U48" s="43"/>
      <c r="V48" s="51"/>
      <c r="W48" s="43" t="s">
        <v>816</v>
      </c>
      <c r="X48" s="51"/>
      <c r="Y48" s="43"/>
      <c r="Z48" s="51"/>
      <c r="AA48" s="43"/>
      <c r="AB48" s="51"/>
      <c r="AC48" s="43" t="s">
        <v>816</v>
      </c>
      <c r="AD48" s="10"/>
      <c r="BC48" s="10"/>
    </row>
    <row r="49" spans="1:55">
      <c r="A49" t="s">
        <v>1157</v>
      </c>
      <c r="B49" s="51">
        <v>1</v>
      </c>
      <c r="C49" s="43"/>
      <c r="D49" s="51"/>
      <c r="E49" s="43"/>
      <c r="F49" s="51" t="s">
        <v>816</v>
      </c>
      <c r="G49" s="43"/>
      <c r="H49" s="51"/>
      <c r="I49" s="43"/>
      <c r="J49" s="51" t="s">
        <v>816</v>
      </c>
      <c r="K49" s="43"/>
      <c r="L49" s="51"/>
      <c r="M49" s="43" t="s">
        <v>816</v>
      </c>
      <c r="N49" s="51" t="s">
        <v>816</v>
      </c>
      <c r="O49" s="43"/>
      <c r="P49" s="51"/>
      <c r="Q49" s="43">
        <v>1</v>
      </c>
      <c r="R49" s="51"/>
      <c r="S49" s="43" t="s">
        <v>816</v>
      </c>
      <c r="T49" s="51"/>
      <c r="U49" s="43"/>
      <c r="V49" s="51"/>
      <c r="W49" s="43" t="s">
        <v>816</v>
      </c>
      <c r="X49" s="51"/>
      <c r="Y49" s="43"/>
      <c r="Z49" s="51"/>
      <c r="AA49" s="43"/>
      <c r="AB49" s="51"/>
      <c r="AC49" s="43" t="s">
        <v>816</v>
      </c>
      <c r="AD49" s="10"/>
      <c r="BC49" s="10"/>
    </row>
    <row r="50" spans="1:55">
      <c r="A50" t="s">
        <v>1158</v>
      </c>
      <c r="B50" s="51">
        <v>1</v>
      </c>
      <c r="C50" s="43"/>
      <c r="D50" s="51" t="s">
        <v>816</v>
      </c>
      <c r="E50" s="43"/>
      <c r="F50" s="51" t="s">
        <v>816</v>
      </c>
      <c r="G50" s="43"/>
      <c r="H50" s="51"/>
      <c r="I50" s="43"/>
      <c r="J50" s="51" t="s">
        <v>816</v>
      </c>
      <c r="K50" s="43"/>
      <c r="L50" s="51"/>
      <c r="M50" s="43" t="s">
        <v>816</v>
      </c>
      <c r="N50" s="51" t="s">
        <v>816</v>
      </c>
      <c r="O50" s="43"/>
      <c r="P50" s="51"/>
      <c r="Q50" s="43" t="s">
        <v>816</v>
      </c>
      <c r="R50" s="51"/>
      <c r="S50" s="43" t="s">
        <v>816</v>
      </c>
      <c r="T50" s="51"/>
      <c r="U50" s="43" t="s">
        <v>816</v>
      </c>
      <c r="V50" s="51" t="s">
        <v>816</v>
      </c>
      <c r="W50" s="43" t="s">
        <v>816</v>
      </c>
      <c r="X50" s="51" t="s">
        <v>816</v>
      </c>
      <c r="Y50" s="43" t="s">
        <v>816</v>
      </c>
      <c r="Z50" s="51"/>
      <c r="AA50" s="43" t="s">
        <v>816</v>
      </c>
      <c r="AB50" s="51"/>
      <c r="AC50" s="43" t="s">
        <v>816</v>
      </c>
      <c r="AD50" s="10"/>
      <c r="BC50" s="10"/>
    </row>
    <row r="51" spans="1:55">
      <c r="A51" t="s">
        <v>1159</v>
      </c>
      <c r="B51" s="51">
        <v>1</v>
      </c>
      <c r="C51" s="43"/>
      <c r="D51" s="51" t="s">
        <v>816</v>
      </c>
      <c r="E51" s="43"/>
      <c r="F51" s="51" t="s">
        <v>816</v>
      </c>
      <c r="G51" s="43"/>
      <c r="H51" s="51"/>
      <c r="I51" s="43"/>
      <c r="J51" s="51" t="s">
        <v>816</v>
      </c>
      <c r="K51" s="43">
        <v>1</v>
      </c>
      <c r="L51" s="51"/>
      <c r="M51" s="43" t="s">
        <v>816</v>
      </c>
      <c r="N51" s="51" t="s">
        <v>816</v>
      </c>
      <c r="O51" s="43"/>
      <c r="P51" s="51"/>
      <c r="Q51" s="43" t="s">
        <v>816</v>
      </c>
      <c r="R51" s="51"/>
      <c r="S51" s="43" t="s">
        <v>816</v>
      </c>
      <c r="T51" s="51"/>
      <c r="U51" s="43" t="s">
        <v>816</v>
      </c>
      <c r="V51" s="51" t="s">
        <v>816</v>
      </c>
      <c r="W51" s="43" t="s">
        <v>816</v>
      </c>
      <c r="X51" s="51" t="s">
        <v>816</v>
      </c>
      <c r="Y51" s="43" t="s">
        <v>816</v>
      </c>
      <c r="Z51" s="51"/>
      <c r="AA51" s="43" t="s">
        <v>816</v>
      </c>
      <c r="AB51" s="51"/>
      <c r="AC51" s="43" t="s">
        <v>816</v>
      </c>
      <c r="AD51" s="10"/>
      <c r="BC51" s="10"/>
    </row>
    <row r="52" spans="1:55">
      <c r="A52" t="s">
        <v>1160</v>
      </c>
      <c r="B52" s="51">
        <v>1</v>
      </c>
      <c r="C52" s="43">
        <v>1</v>
      </c>
      <c r="D52" s="51"/>
      <c r="E52" s="43"/>
      <c r="F52" s="51"/>
      <c r="G52" s="43"/>
      <c r="H52" s="51">
        <v>1</v>
      </c>
      <c r="I52" s="43">
        <v>1</v>
      </c>
      <c r="J52" s="51" t="s">
        <v>816</v>
      </c>
      <c r="K52" s="43"/>
      <c r="L52" s="51"/>
      <c r="M52" s="43" t="s">
        <v>816</v>
      </c>
      <c r="N52" s="51"/>
      <c r="O52" s="43"/>
      <c r="P52" s="51"/>
      <c r="Q52" s="43">
        <v>1</v>
      </c>
      <c r="R52" s="51">
        <v>1</v>
      </c>
      <c r="S52" s="43" t="s">
        <v>816</v>
      </c>
      <c r="T52" s="51"/>
      <c r="U52" s="43"/>
      <c r="V52" s="51"/>
      <c r="W52" s="43"/>
      <c r="X52" s="51"/>
      <c r="Y52" s="43"/>
      <c r="Z52" s="51"/>
      <c r="AA52" s="43"/>
      <c r="AB52" s="51"/>
      <c r="AC52" s="43" t="s">
        <v>816</v>
      </c>
      <c r="AD52" s="10"/>
      <c r="BC52" s="10"/>
    </row>
    <row r="53" spans="1:55">
      <c r="A53" t="s">
        <v>1161</v>
      </c>
      <c r="B53" s="51"/>
      <c r="C53" s="43"/>
      <c r="D53" s="51"/>
      <c r="E53" s="43"/>
      <c r="F53" s="51"/>
      <c r="G53" s="43"/>
      <c r="H53" s="51"/>
      <c r="I53" s="43"/>
      <c r="J53" s="51" t="s">
        <v>816</v>
      </c>
      <c r="K53" s="43"/>
      <c r="L53" s="51"/>
      <c r="M53" s="43" t="s">
        <v>816</v>
      </c>
      <c r="N53" s="51"/>
      <c r="O53" s="43"/>
      <c r="P53" s="51"/>
      <c r="Q53" s="43">
        <v>1</v>
      </c>
      <c r="R53" s="51"/>
      <c r="S53" s="43" t="s">
        <v>816</v>
      </c>
      <c r="T53" s="51"/>
      <c r="U53" s="43"/>
      <c r="V53" s="51"/>
      <c r="W53" s="43"/>
      <c r="X53" s="51">
        <v>1</v>
      </c>
      <c r="Y53" s="43"/>
      <c r="Z53" s="51"/>
      <c r="AA53" s="43"/>
      <c r="AB53" s="51"/>
      <c r="AC53" s="43" t="s">
        <v>816</v>
      </c>
      <c r="AD53" s="10"/>
      <c r="BC53" s="10"/>
    </row>
    <row r="54" spans="1:55">
      <c r="A54" t="s">
        <v>1162</v>
      </c>
      <c r="B54" s="51"/>
      <c r="C54" s="43" t="s">
        <v>816</v>
      </c>
      <c r="D54" s="51" t="s">
        <v>816</v>
      </c>
      <c r="E54" s="43"/>
      <c r="F54" s="51" t="s">
        <v>816</v>
      </c>
      <c r="G54" s="43">
        <v>1</v>
      </c>
      <c r="H54" s="51" t="s">
        <v>816</v>
      </c>
      <c r="I54" s="43"/>
      <c r="J54" s="51" t="s">
        <v>816</v>
      </c>
      <c r="K54" s="43"/>
      <c r="L54" s="51"/>
      <c r="M54" s="43" t="s">
        <v>816</v>
      </c>
      <c r="N54" s="51" t="s">
        <v>816</v>
      </c>
      <c r="O54" s="43"/>
      <c r="P54" s="51"/>
      <c r="Q54" s="43" t="s">
        <v>816</v>
      </c>
      <c r="R54" s="51"/>
      <c r="S54" s="43" t="s">
        <v>816</v>
      </c>
      <c r="T54" s="51"/>
      <c r="U54" s="43" t="s">
        <v>816</v>
      </c>
      <c r="V54" s="51" t="s">
        <v>816</v>
      </c>
      <c r="W54" s="43" t="s">
        <v>816</v>
      </c>
      <c r="X54" s="51" t="s">
        <v>816</v>
      </c>
      <c r="Y54" s="43" t="s">
        <v>816</v>
      </c>
      <c r="Z54" s="51"/>
      <c r="AA54" s="43" t="s">
        <v>816</v>
      </c>
      <c r="AB54" s="51"/>
      <c r="AC54" s="43" t="s">
        <v>816</v>
      </c>
      <c r="AD54" s="10"/>
      <c r="BC54" s="10"/>
    </row>
    <row r="55" spans="1:55">
      <c r="A55" t="s">
        <v>1163</v>
      </c>
      <c r="B55" s="51"/>
      <c r="C55" s="43"/>
      <c r="D55" s="51"/>
      <c r="E55" s="43"/>
      <c r="F55" s="51" t="s">
        <v>816</v>
      </c>
      <c r="G55" s="43"/>
      <c r="H55" s="51"/>
      <c r="I55" s="43"/>
      <c r="J55" s="51" t="s">
        <v>816</v>
      </c>
      <c r="K55" s="43"/>
      <c r="L55" s="51"/>
      <c r="M55" s="43" t="s">
        <v>816</v>
      </c>
      <c r="N55" s="51" t="s">
        <v>816</v>
      </c>
      <c r="O55" s="43">
        <v>1</v>
      </c>
      <c r="P55" s="51"/>
      <c r="Q55" s="43"/>
      <c r="R55" s="51"/>
      <c r="S55" s="43" t="s">
        <v>816</v>
      </c>
      <c r="T55" s="51"/>
      <c r="U55" s="43">
        <v>1</v>
      </c>
      <c r="V55" s="51"/>
      <c r="W55" s="43" t="s">
        <v>816</v>
      </c>
      <c r="X55" s="51"/>
      <c r="Y55" s="43">
        <v>1</v>
      </c>
      <c r="Z55" s="51">
        <v>1</v>
      </c>
      <c r="AA55" s="43"/>
      <c r="AB55" s="51"/>
      <c r="AC55" s="43" t="s">
        <v>816</v>
      </c>
      <c r="AD55" s="10"/>
      <c r="BC55" s="10"/>
    </row>
    <row r="56" spans="1:55">
      <c r="A56" t="s">
        <v>1164</v>
      </c>
      <c r="B56" s="51"/>
      <c r="C56" s="43"/>
      <c r="D56" s="51"/>
      <c r="E56" s="43"/>
      <c r="F56" s="51"/>
      <c r="G56" s="43"/>
      <c r="H56" s="51"/>
      <c r="I56" s="43"/>
      <c r="J56" s="51" t="s">
        <v>816</v>
      </c>
      <c r="K56" s="43"/>
      <c r="L56" s="51"/>
      <c r="M56" s="43" t="s">
        <v>816</v>
      </c>
      <c r="N56" s="51"/>
      <c r="O56" s="43"/>
      <c r="P56" s="51"/>
      <c r="Q56" s="43"/>
      <c r="R56" s="51"/>
      <c r="S56" s="43" t="s">
        <v>816</v>
      </c>
      <c r="T56" s="51"/>
      <c r="U56" s="43"/>
      <c r="V56" s="51"/>
      <c r="W56" s="43"/>
      <c r="X56" s="51"/>
      <c r="Y56" s="43"/>
      <c r="Z56" s="51"/>
      <c r="AA56" s="43">
        <v>1</v>
      </c>
      <c r="AB56" s="51"/>
      <c r="AC56" s="43" t="s">
        <v>816</v>
      </c>
      <c r="AD56" s="10"/>
      <c r="BC56" s="10"/>
    </row>
    <row r="57" spans="1:55">
      <c r="A57" t="s">
        <v>1165</v>
      </c>
      <c r="B57" s="51">
        <v>1</v>
      </c>
      <c r="C57" s="43"/>
      <c r="D57" s="51"/>
      <c r="E57" s="43"/>
      <c r="F57" s="51"/>
      <c r="G57" s="43"/>
      <c r="H57" s="51"/>
      <c r="I57" s="43"/>
      <c r="J57" s="51" t="s">
        <v>816</v>
      </c>
      <c r="K57" s="43"/>
      <c r="L57" s="51">
        <v>1</v>
      </c>
      <c r="M57" s="43">
        <v>1</v>
      </c>
      <c r="N57" s="51"/>
      <c r="O57" s="43"/>
      <c r="P57" s="51"/>
      <c r="Q57" s="43"/>
      <c r="R57" s="51"/>
      <c r="S57" s="43">
        <v>1</v>
      </c>
      <c r="T57" s="51"/>
      <c r="U57" s="43"/>
      <c r="V57" s="51"/>
      <c r="W57" s="43"/>
      <c r="X57" s="51"/>
      <c r="Y57" s="43"/>
      <c r="Z57" s="51"/>
      <c r="AA57" s="43"/>
      <c r="AB57" s="51"/>
      <c r="AC57" s="43"/>
      <c r="AD57" s="10"/>
      <c r="BC57" s="10"/>
    </row>
    <row r="58" spans="1:55">
      <c r="A58" t="s">
        <v>1166</v>
      </c>
      <c r="B58" s="51">
        <v>1</v>
      </c>
      <c r="C58" s="43">
        <v>1</v>
      </c>
      <c r="D58" s="51"/>
      <c r="E58" s="43"/>
      <c r="F58" s="51"/>
      <c r="G58" s="43"/>
      <c r="H58" s="51"/>
      <c r="I58" s="43"/>
      <c r="J58" s="51"/>
      <c r="K58" s="43">
        <v>1</v>
      </c>
      <c r="L58" s="51"/>
      <c r="M58" s="43"/>
      <c r="N58" s="51"/>
      <c r="O58" s="43"/>
      <c r="P58" s="51"/>
      <c r="Q58" s="43"/>
      <c r="R58" s="51"/>
      <c r="S58" s="43">
        <v>1</v>
      </c>
      <c r="T58" s="51"/>
      <c r="U58" s="43"/>
      <c r="V58" s="51"/>
      <c r="W58" s="43"/>
      <c r="X58" s="51"/>
      <c r="Y58" s="43"/>
      <c r="Z58" s="51"/>
      <c r="AA58" s="43"/>
      <c r="AB58" s="51"/>
      <c r="AC58" s="43"/>
      <c r="AD58" s="10"/>
      <c r="BC58" s="10"/>
    </row>
    <row r="59" spans="1:55">
      <c r="A59" t="s">
        <v>1167</v>
      </c>
      <c r="B59" s="51">
        <v>1</v>
      </c>
      <c r="C59" s="43"/>
      <c r="D59" s="51"/>
      <c r="E59" s="43"/>
      <c r="F59" s="51" t="s">
        <v>816</v>
      </c>
      <c r="G59" s="43"/>
      <c r="H59" s="51"/>
      <c r="I59" s="43"/>
      <c r="J59" s="51" t="s">
        <v>816</v>
      </c>
      <c r="K59" s="43">
        <v>1</v>
      </c>
      <c r="L59" s="51"/>
      <c r="M59" s="43" t="s">
        <v>816</v>
      </c>
      <c r="N59" s="51" t="s">
        <v>816</v>
      </c>
      <c r="O59" s="43"/>
      <c r="P59" s="51"/>
      <c r="Q59" s="43"/>
      <c r="R59" s="51"/>
      <c r="S59" s="43" t="s">
        <v>816</v>
      </c>
      <c r="T59" s="51">
        <v>1</v>
      </c>
      <c r="U59" s="43"/>
      <c r="V59" s="51"/>
      <c r="W59" s="43" t="s">
        <v>816</v>
      </c>
      <c r="X59" s="51"/>
      <c r="Y59" s="43"/>
      <c r="Z59" s="51"/>
      <c r="AA59" s="43"/>
      <c r="AB59" s="51"/>
      <c r="AC59" s="43" t="s">
        <v>816</v>
      </c>
      <c r="AD59" s="10"/>
      <c r="BC59" s="10"/>
    </row>
    <row r="60" spans="1:55">
      <c r="A60" t="s">
        <v>1168</v>
      </c>
      <c r="B60" s="51"/>
      <c r="C60" s="43"/>
      <c r="D60" s="51"/>
      <c r="E60" s="43"/>
      <c r="F60" s="51"/>
      <c r="G60" s="43"/>
      <c r="H60" s="51"/>
      <c r="I60" s="43"/>
      <c r="J60" s="51" t="s">
        <v>816</v>
      </c>
      <c r="K60" s="43"/>
      <c r="L60" s="51"/>
      <c r="M60" s="43" t="s">
        <v>816</v>
      </c>
      <c r="N60" s="51"/>
      <c r="O60" s="43"/>
      <c r="P60" s="51"/>
      <c r="Q60" s="43"/>
      <c r="R60" s="51"/>
      <c r="S60" s="43" t="s">
        <v>816</v>
      </c>
      <c r="T60" s="51"/>
      <c r="U60" s="43">
        <v>1</v>
      </c>
      <c r="V60" s="51"/>
      <c r="W60" s="43" t="s">
        <v>816</v>
      </c>
      <c r="X60" s="51"/>
      <c r="Y60" s="43"/>
      <c r="Z60" s="51"/>
      <c r="AA60" s="43"/>
      <c r="AB60" s="51"/>
      <c r="AC60" s="43" t="s">
        <v>816</v>
      </c>
      <c r="AD60" s="10"/>
      <c r="BC60" s="10"/>
    </row>
    <row r="61" spans="1:55">
      <c r="A61" t="s">
        <v>1169</v>
      </c>
      <c r="B61" s="51"/>
      <c r="C61" s="43"/>
      <c r="D61" s="51" t="s">
        <v>816</v>
      </c>
      <c r="E61" s="43"/>
      <c r="F61" s="51" t="s">
        <v>816</v>
      </c>
      <c r="G61" s="43"/>
      <c r="H61" s="51"/>
      <c r="I61" s="43">
        <v>1</v>
      </c>
      <c r="J61" s="51" t="s">
        <v>816</v>
      </c>
      <c r="K61" s="43"/>
      <c r="L61" s="51"/>
      <c r="M61" s="43" t="s">
        <v>816</v>
      </c>
      <c r="N61" s="51" t="s">
        <v>816</v>
      </c>
      <c r="O61" s="43"/>
      <c r="P61" s="51"/>
      <c r="Q61" s="43"/>
      <c r="R61" s="51"/>
      <c r="S61" s="43" t="s">
        <v>816</v>
      </c>
      <c r="T61" s="51"/>
      <c r="U61" s="43"/>
      <c r="V61" s="51"/>
      <c r="W61" s="43" t="s">
        <v>816</v>
      </c>
      <c r="X61" s="51"/>
      <c r="Y61" s="43" t="s">
        <v>816</v>
      </c>
      <c r="Z61" s="51"/>
      <c r="AA61" s="43"/>
      <c r="AB61" s="51"/>
      <c r="AC61" s="43" t="s">
        <v>816</v>
      </c>
      <c r="AD61" s="10"/>
      <c r="BC61" s="10"/>
    </row>
    <row r="62" spans="1:55">
      <c r="A62" t="s">
        <v>1170</v>
      </c>
      <c r="B62" s="51">
        <v>1</v>
      </c>
      <c r="C62" s="43"/>
      <c r="D62" s="51"/>
      <c r="E62" s="43">
        <v>1</v>
      </c>
      <c r="F62" s="51"/>
      <c r="G62" s="43"/>
      <c r="H62" s="51"/>
      <c r="I62" s="43"/>
      <c r="J62" s="51" t="s">
        <v>816</v>
      </c>
      <c r="K62" s="43"/>
      <c r="L62" s="51"/>
      <c r="M62" s="43" t="s">
        <v>816</v>
      </c>
      <c r="N62" s="51"/>
      <c r="O62" s="43"/>
      <c r="P62" s="51"/>
      <c r="Q62" s="43">
        <v>1</v>
      </c>
      <c r="R62" s="51"/>
      <c r="S62" s="43" t="s">
        <v>816</v>
      </c>
      <c r="T62" s="51"/>
      <c r="U62" s="43"/>
      <c r="V62" s="51"/>
      <c r="W62" s="43"/>
      <c r="X62" s="51"/>
      <c r="Y62" s="43"/>
      <c r="Z62" s="51"/>
      <c r="AA62" s="43"/>
      <c r="AB62" s="51"/>
      <c r="AC62" s="43" t="s">
        <v>816</v>
      </c>
      <c r="AD62" s="10"/>
      <c r="BC62" s="10"/>
    </row>
    <row r="63" spans="1:55">
      <c r="A63" t="s">
        <v>1171</v>
      </c>
      <c r="B63" s="51"/>
      <c r="C63" s="43"/>
      <c r="D63" s="51"/>
      <c r="E63" s="43">
        <v>1</v>
      </c>
      <c r="F63" s="51">
        <v>1</v>
      </c>
      <c r="G63" s="43"/>
      <c r="H63" s="51"/>
      <c r="I63" s="43"/>
      <c r="J63" s="51"/>
      <c r="K63" s="43"/>
      <c r="L63" s="51"/>
      <c r="M63" s="43"/>
      <c r="N63" s="51">
        <v>1</v>
      </c>
      <c r="O63" s="43"/>
      <c r="P63" s="51"/>
      <c r="Q63" s="43"/>
      <c r="R63" s="51"/>
      <c r="S63" s="43"/>
      <c r="T63" s="51"/>
      <c r="U63" s="43"/>
      <c r="V63" s="51"/>
      <c r="W63" s="43">
        <v>1</v>
      </c>
      <c r="X63" s="51"/>
      <c r="Y63" s="43"/>
      <c r="Z63" s="51"/>
      <c r="AA63" s="43"/>
      <c r="AB63" s="51"/>
      <c r="AC63" s="43">
        <v>1</v>
      </c>
      <c r="AD63" s="10"/>
      <c r="BC63" s="10"/>
    </row>
    <row r="64" spans="1:55">
      <c r="A64" t="s">
        <v>1172</v>
      </c>
      <c r="B64" s="51"/>
      <c r="C64" s="43"/>
      <c r="D64" s="51"/>
      <c r="E64" s="43"/>
      <c r="F64" s="51"/>
      <c r="G64" s="43"/>
      <c r="H64" s="51"/>
      <c r="I64" s="43"/>
      <c r="J64" s="51" t="s">
        <v>816</v>
      </c>
      <c r="K64" s="43"/>
      <c r="L64" s="51"/>
      <c r="M64" s="43"/>
      <c r="N64" s="51"/>
      <c r="O64" s="43"/>
      <c r="P64" s="51"/>
      <c r="Q64" s="43"/>
      <c r="R64" s="51"/>
      <c r="S64" s="43">
        <v>1</v>
      </c>
      <c r="T64" s="51"/>
      <c r="U64" s="43"/>
      <c r="V64" s="51"/>
      <c r="W64" s="43">
        <v>1</v>
      </c>
      <c r="X64" s="51"/>
      <c r="Y64" s="43"/>
      <c r="Z64" s="51"/>
      <c r="AA64" s="43"/>
      <c r="AB64" s="51"/>
      <c r="AC64" s="43">
        <v>1</v>
      </c>
      <c r="AD64" s="10"/>
      <c r="BC64" s="10"/>
    </row>
    <row r="65" spans="1:55">
      <c r="A65" t="s">
        <v>1173</v>
      </c>
      <c r="B65" s="51"/>
      <c r="C65" s="43"/>
      <c r="D65" s="51"/>
      <c r="E65" s="43"/>
      <c r="F65" s="51"/>
      <c r="G65" s="43"/>
      <c r="H65" s="51"/>
      <c r="I65" s="43"/>
      <c r="J65" s="51" t="s">
        <v>816</v>
      </c>
      <c r="K65" s="43"/>
      <c r="L65" s="51"/>
      <c r="M65" s="43" t="s">
        <v>816</v>
      </c>
      <c r="N65" s="51"/>
      <c r="O65" s="43"/>
      <c r="P65" s="51"/>
      <c r="Q65" s="43"/>
      <c r="R65" s="51"/>
      <c r="S65" s="43"/>
      <c r="T65" s="51"/>
      <c r="U65" s="43">
        <v>1</v>
      </c>
      <c r="V65" s="51"/>
      <c r="W65" s="43"/>
      <c r="X65" s="51"/>
      <c r="Y65" s="43"/>
      <c r="Z65" s="51"/>
      <c r="AA65" s="43"/>
      <c r="AB65" s="51"/>
      <c r="AC65" s="43" t="s">
        <v>816</v>
      </c>
      <c r="AD65" s="10"/>
      <c r="BC65" s="10"/>
    </row>
    <row r="66" spans="1:55">
      <c r="A66" t="s">
        <v>1174</v>
      </c>
      <c r="B66" s="55"/>
      <c r="C66" s="56" t="s">
        <v>816</v>
      </c>
      <c r="D66" s="55" t="s">
        <v>816</v>
      </c>
      <c r="E66" s="56"/>
      <c r="F66" s="55" t="s">
        <v>816</v>
      </c>
      <c r="G66" s="56"/>
      <c r="H66" s="55" t="s">
        <v>816</v>
      </c>
      <c r="I66" s="56" t="s">
        <v>816</v>
      </c>
      <c r="J66" s="55" t="s">
        <v>816</v>
      </c>
      <c r="K66" s="56"/>
      <c r="L66" s="55"/>
      <c r="M66" s="56" t="s">
        <v>816</v>
      </c>
      <c r="N66" s="55" t="s">
        <v>816</v>
      </c>
      <c r="O66" s="56">
        <v>1</v>
      </c>
      <c r="P66" s="55"/>
      <c r="Q66" s="56" t="s">
        <v>816</v>
      </c>
      <c r="R66" s="55"/>
      <c r="S66" s="56" t="s">
        <v>816</v>
      </c>
      <c r="T66" s="55"/>
      <c r="U66" s="56" t="s">
        <v>816</v>
      </c>
      <c r="V66" s="55" t="s">
        <v>816</v>
      </c>
      <c r="W66" s="56" t="s">
        <v>816</v>
      </c>
      <c r="X66" s="55" t="s">
        <v>816</v>
      </c>
      <c r="Y66" s="56" t="s">
        <v>816</v>
      </c>
      <c r="Z66" s="55"/>
      <c r="AA66" s="56" t="s">
        <v>816</v>
      </c>
      <c r="AB66" s="55"/>
      <c r="AC66" s="56" t="s">
        <v>816</v>
      </c>
      <c r="AD66" s="10"/>
      <c r="BC66" s="10"/>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6" baseType="variant">
      <vt:variant>
        <vt:lpstr>Arbeitsblätter</vt:lpstr>
      </vt:variant>
      <vt:variant>
        <vt:i4>23</vt:i4>
      </vt:variant>
      <vt:variant>
        <vt:lpstr>Diagramme</vt:lpstr>
      </vt:variant>
      <vt:variant>
        <vt:i4>4</vt:i4>
      </vt:variant>
      <vt:variant>
        <vt:lpstr>Benannte Bereiche</vt:lpstr>
      </vt:variant>
      <vt:variant>
        <vt:i4>3</vt:i4>
      </vt:variant>
    </vt:vector>
  </HeadingPairs>
  <TitlesOfParts>
    <vt:vector size="30" baseType="lpstr">
      <vt:lpstr>Appendix 1 - PRIO-harms</vt:lpstr>
      <vt:lpstr>Appendix 2 - Search strategy</vt:lpstr>
      <vt:lpstr>Appendix 3 - Excluded reports</vt:lpstr>
      <vt:lpstr>Appendix 4 - Systematic Reviews</vt:lpstr>
      <vt:lpstr>Appendix 5 - Primary Studies</vt:lpstr>
      <vt:lpstr>Appendix 6 - Products</vt:lpstr>
      <vt:lpstr>Appendix 7 - GRADE</vt:lpstr>
      <vt:lpstr>Table 1 - PICOS</vt:lpstr>
      <vt:lpstr>Overlap</vt:lpstr>
      <vt:lpstr>Table 2 - SRs short</vt:lpstr>
      <vt:lpstr>Table 3 - Complications</vt:lpstr>
      <vt:lpstr>Table 4 - AMSTAR 2</vt:lpstr>
      <vt:lpstr>Table 5 - Products short</vt:lpstr>
      <vt:lpstr>Table 6 - GRADE</vt:lpstr>
      <vt:lpstr>Fig.2a&amp;b Materials&amp;study design</vt:lpstr>
      <vt:lpstr>Fig.3a GROOVE - TS</vt:lpstr>
      <vt:lpstr>Fig.3b GROOVE - IS</vt:lpstr>
      <vt:lpstr>Materials</vt:lpstr>
      <vt:lpstr>Publications per year</vt:lpstr>
      <vt:lpstr>Mean follow up</vt:lpstr>
      <vt:lpstr>Abbrevations</vt:lpstr>
      <vt:lpstr>Conflicts Funding</vt:lpstr>
      <vt:lpstr>Dropdown</vt:lpstr>
      <vt:lpstr>Publications per year D</vt:lpstr>
      <vt:lpstr>Mean follow up D</vt:lpstr>
      <vt:lpstr>Disclosure of conflicts D</vt:lpstr>
      <vt:lpstr>Sources of funding D</vt:lpstr>
      <vt:lpstr>'Table 4 - AMSTAR 2'!Druckbereich</vt:lpstr>
      <vt:lpstr>'Appendix 6 - Products'!Drucktitel</vt:lpstr>
      <vt:lpstr>'Table 5 - Products short'!Drucktitel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Harald Laumbacher</cp:lastModifiedBy>
  <cp:lastPrinted>2025-04-26T13:42:30Z</cp:lastPrinted>
  <dcterms:created xsi:type="dcterms:W3CDTF">2022-04-02T07:20:22Z</dcterms:created>
  <dcterms:modified xsi:type="dcterms:W3CDTF">2025-07-29T05:47:36Z</dcterms:modified>
</cp:coreProperties>
</file>